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4495" windowHeight="11955" activeTab="0"/>
  </bookViews>
  <sheets>
    <sheet name="Capital Works Plan" sheetId="1" r:id="rId1"/>
  </sheets>
  <externalReferences>
    <externalReference r:id="rId4"/>
  </externalReferences>
  <definedNames>
    <definedName name="_xlnm.Print_Area" localSheetId="0">'Capital Works Plan'!$A$1:$AG$108</definedName>
    <definedName name="_xlnm.Print_Titles" localSheetId="0">'Capital Works Plan'!$3:$3</definedName>
  </definedNames>
  <calcPr fullCalcOnLoad="1"/>
</workbook>
</file>

<file path=xl/sharedStrings.xml><?xml version="1.0" encoding="utf-8"?>
<sst xmlns="http://schemas.openxmlformats.org/spreadsheetml/2006/main" count="308" uniqueCount="200">
  <si>
    <t>ANNEXURE H</t>
  </si>
  <si>
    <t>CAPITAL WORKS PLAN 2008 - 2011</t>
  </si>
  <si>
    <t>VOTE NUMBER</t>
  </si>
  <si>
    <t>DEPARTMENT / VOTE</t>
  </si>
  <si>
    <t>CAPTIAL ITEMS</t>
  </si>
  <si>
    <t>DELIVERABLES</t>
  </si>
  <si>
    <t>PLANNED START DATE</t>
  </si>
  <si>
    <t>PLANNED COMPLETION DATE</t>
  </si>
  <si>
    <t>2008/07/08
Projected</t>
  </si>
  <si>
    <t>2008/07/08
Actual</t>
  </si>
  <si>
    <t>2008/08/08
Projected</t>
  </si>
  <si>
    <t>2008/08/08
Actual</t>
  </si>
  <si>
    <t>2008/09/08
Projected</t>
  </si>
  <si>
    <t>2008/09/08
Actual</t>
  </si>
  <si>
    <t>2008/10/08
Projected</t>
  </si>
  <si>
    <t>2008/10/08
Actual</t>
  </si>
  <si>
    <t>2008/11/08
Projected</t>
  </si>
  <si>
    <t>2008/11/08
Actual</t>
  </si>
  <si>
    <t>2008/12/08
Projected</t>
  </si>
  <si>
    <t>2008/12/08
Actual</t>
  </si>
  <si>
    <t>2009/01/08
Projected</t>
  </si>
  <si>
    <t>2009/01/08
Actual</t>
  </si>
  <si>
    <t>2009/02/08
Projected</t>
  </si>
  <si>
    <t>2009/02/08
Actual</t>
  </si>
  <si>
    <t>2009/03/08
Projected</t>
  </si>
  <si>
    <t>2009/03/08
Actual</t>
  </si>
  <si>
    <t>2009/04/08
Projected</t>
  </si>
  <si>
    <t>2009/04/08
Actual</t>
  </si>
  <si>
    <t>2009/05/08
Projected</t>
  </si>
  <si>
    <t>2009/05/08
Actual</t>
  </si>
  <si>
    <t>2009/06/08
Projected</t>
  </si>
  <si>
    <t>2009/06/08
Actual</t>
  </si>
  <si>
    <t>CAPITAL BUDGET 2008/2009</t>
  </si>
  <si>
    <t>CAPITAL BUDGET 2009/2010</t>
  </si>
  <si>
    <t>CAPITAL BUDGET 2010/2011</t>
  </si>
  <si>
    <t>2008/09 IDP</t>
  </si>
  <si>
    <t>002/010</t>
  </si>
  <si>
    <t>Office of the Municipal Manager</t>
  </si>
  <si>
    <t>Performance Management Sysstem</t>
  </si>
  <si>
    <t>Functional automated District Wide Performance management system</t>
  </si>
  <si>
    <t xml:space="preserve"> 01  Aug-08</t>
  </si>
  <si>
    <t>31 June 08</t>
  </si>
  <si>
    <t>003/005</t>
  </si>
  <si>
    <t>Corporate Support &amp; Shared Services</t>
  </si>
  <si>
    <t>Conveyancing</t>
  </si>
  <si>
    <t>To transfer fixed assets from WDM to LM,</t>
  </si>
  <si>
    <t>001/010</t>
  </si>
  <si>
    <t>Budget &amp; Treasury Office</t>
  </si>
  <si>
    <t>Procurement of Integrated Financial Management System</t>
  </si>
  <si>
    <t>Integrated Financial Management System</t>
  </si>
  <si>
    <t>003/010</t>
  </si>
  <si>
    <t>Partioning of existing offices</t>
  </si>
  <si>
    <t xml:space="preserve">To provide additional office accomodation </t>
  </si>
  <si>
    <t>Upgrading of surveillance cameras</t>
  </si>
  <si>
    <t>To provide a safe and secure enviroment for staff ,priotect council, assets</t>
  </si>
  <si>
    <t>Section 78 Municipal Health</t>
  </si>
  <si>
    <t xml:space="preserve">To comply  with sec 78 MSA  investigate internal &amp; external mechanisims </t>
  </si>
  <si>
    <t>004/003</t>
  </si>
  <si>
    <t>Planning and Economic Development</t>
  </si>
  <si>
    <t>Coordination of District wide LED</t>
  </si>
  <si>
    <t>Facilitation of establishment of local LED Units</t>
  </si>
  <si>
    <t>Tourism Development</t>
  </si>
  <si>
    <t>Promotion of Waterberg' unique selling points</t>
  </si>
  <si>
    <t>Honey Bee Project</t>
  </si>
  <si>
    <t>Well developed honey production in Modimolle</t>
  </si>
  <si>
    <t>Waterberg Biosphere Meander Route</t>
  </si>
  <si>
    <t>Well developed community owned product</t>
  </si>
  <si>
    <r>
      <t xml:space="preserve"> </t>
    </r>
    <r>
      <rPr>
        <sz val="9"/>
        <rFont val="Arial Narrow"/>
        <family val="2"/>
      </rPr>
      <t>June 09</t>
    </r>
  </si>
  <si>
    <t>Madisha Goat Co-operative</t>
  </si>
  <si>
    <t>Assistance to goat farmers</t>
  </si>
  <si>
    <t>004/004</t>
  </si>
  <si>
    <t>Coordination and implementation of integrated Transport plan</t>
  </si>
  <si>
    <t>Functional District Transport Forum</t>
  </si>
  <si>
    <t>004/005</t>
  </si>
  <si>
    <t>Policy on Land Use</t>
  </si>
  <si>
    <t>Developed Policy on land Use</t>
  </si>
  <si>
    <t>Government Complex Township Establishment</t>
  </si>
  <si>
    <t>Government Complex Establishment</t>
  </si>
  <si>
    <t>WDM District Wide Spatial development Framework Review.</t>
  </si>
  <si>
    <t>Reviewed Spatial Development Framework</t>
  </si>
  <si>
    <t>005/002</t>
  </si>
  <si>
    <t>Infrastructure Development</t>
  </si>
  <si>
    <t xml:space="preserve">Upgrade of Road Bakenberg to Mapela via Sepharane &amp; Mmahlogo (D3507) </t>
  </si>
  <si>
    <t>14 km road upgraded from gravel to tar</t>
  </si>
  <si>
    <t>Intergrated Infrastructure Master Plan</t>
  </si>
  <si>
    <t>Intergrated Infrastructure Masterplan</t>
  </si>
  <si>
    <t>005/003</t>
  </si>
  <si>
    <t>Upgrading of the Abattoir</t>
  </si>
  <si>
    <t>Upgraded infrastructure</t>
  </si>
  <si>
    <t>005/008</t>
  </si>
  <si>
    <t>Disaster Centre - Lephalale</t>
  </si>
  <si>
    <t>Disaster Management Centre Completed</t>
  </si>
  <si>
    <t>Resealing of street in Bela Bela</t>
  </si>
  <si>
    <t>Resealed street in Bela Bela</t>
  </si>
  <si>
    <t>Bela Bela Township Storm water</t>
  </si>
  <si>
    <t>Storm water infrastructure completed</t>
  </si>
  <si>
    <t>006/009</t>
  </si>
  <si>
    <t>Office of the Executive Mayor</t>
  </si>
  <si>
    <t>Communications</t>
  </si>
  <si>
    <t>Implementtatble Communications Strategy</t>
  </si>
  <si>
    <t>District Public Participation</t>
  </si>
  <si>
    <t>Implementable District Pubblic Participation Strategy</t>
  </si>
  <si>
    <t>006/013</t>
  </si>
  <si>
    <t>Coordination of sport Arts, and Culture</t>
  </si>
  <si>
    <t>Successful programmes developed on sports, arts and culture</t>
  </si>
  <si>
    <t>007/006</t>
  </si>
  <si>
    <t>Social Development &amp; Community Services</t>
  </si>
  <si>
    <t>Develop and review air quality plan</t>
  </si>
  <si>
    <t>Approved  air quality management plan</t>
  </si>
  <si>
    <t>009/007</t>
  </si>
  <si>
    <t>Environmental Health</t>
  </si>
  <si>
    <t>Municipal health plan</t>
  </si>
  <si>
    <t>Approved municipal health plan</t>
  </si>
  <si>
    <t>Total 2008/09 IDP</t>
  </si>
  <si>
    <t>2008/09 Operating Budget</t>
  </si>
  <si>
    <t>002</t>
  </si>
  <si>
    <t>Strategic plan</t>
  </si>
  <si>
    <t>Approved and Implementable strategic plan</t>
  </si>
  <si>
    <t>MSIG</t>
  </si>
  <si>
    <t>District wide skills audit</t>
  </si>
  <si>
    <t>development of by laws and policies</t>
  </si>
  <si>
    <t>GAMAP/GRAP compliant fixed asssets register</t>
  </si>
  <si>
    <t>Emloyee assistance programme</t>
  </si>
  <si>
    <t>To improve cllr and staff wellbeing</t>
  </si>
  <si>
    <t>006/007</t>
  </si>
  <si>
    <t>Youth</t>
  </si>
  <si>
    <t>implementable youth programme</t>
  </si>
  <si>
    <t>Gender</t>
  </si>
  <si>
    <t>Implementable gender programme</t>
  </si>
  <si>
    <t>HIV/AIDS</t>
  </si>
  <si>
    <t>Awareness campagins</t>
  </si>
  <si>
    <t>Sport, Arts and Culture</t>
  </si>
  <si>
    <t xml:space="preserve">Successful O.R. Tambo games </t>
  </si>
  <si>
    <t>Disability</t>
  </si>
  <si>
    <t>Disability Desk established</t>
  </si>
  <si>
    <t>006/010</t>
  </si>
  <si>
    <t>Twinning Agreements</t>
  </si>
  <si>
    <t>Visists undertaken</t>
  </si>
  <si>
    <t>Executive Mayor`s Golf Challenge</t>
  </si>
  <si>
    <t>Success Golf Challenge</t>
  </si>
  <si>
    <t xml:space="preserve">        -</t>
  </si>
  <si>
    <t xml:space="preserve">          -</t>
  </si>
  <si>
    <t xml:space="preserve">         -</t>
  </si>
  <si>
    <t xml:space="preserve">       50 000</t>
  </si>
  <si>
    <t>Total 2008/09 Projects included in Operating Budget</t>
  </si>
  <si>
    <t>2007/08 Roll Over</t>
  </si>
  <si>
    <t>002/009</t>
  </si>
  <si>
    <t>MM</t>
  </si>
  <si>
    <t>IDP</t>
  </si>
  <si>
    <t>Community participation</t>
  </si>
  <si>
    <t>CSSS</t>
  </si>
  <si>
    <t>Institutional  study</t>
  </si>
  <si>
    <t>To undertake an institutional study</t>
  </si>
  <si>
    <t>Training of fire fighting volunteers</t>
  </si>
  <si>
    <t>Skills development for volunteers</t>
  </si>
  <si>
    <t>Transfer of mayoral house property</t>
  </si>
  <si>
    <t>Transferred land</t>
  </si>
  <si>
    <t>Implement MSP projects</t>
  </si>
  <si>
    <t>To improve ict at Wdm &amp; lm,s</t>
  </si>
  <si>
    <t>S78 Health assessment</t>
  </si>
  <si>
    <t>To comply  with s78 MSA</t>
  </si>
  <si>
    <t>IFMS</t>
  </si>
  <si>
    <t>Procurement of movable assets</t>
  </si>
  <si>
    <t xml:space="preserve">Effective asset management </t>
  </si>
  <si>
    <t>Planning and Economics</t>
  </si>
  <si>
    <t>Feasibility study for a Wildlife Centre</t>
  </si>
  <si>
    <t>Appointment of a service provider to commission study</t>
  </si>
  <si>
    <t>Lephalale Agricultural Corridor</t>
  </si>
  <si>
    <t xml:space="preserve">Storage Hub for food process </t>
  </si>
  <si>
    <t>Publications, tourism &amp; branding material,brand exposure</t>
  </si>
  <si>
    <t>Policy on land use</t>
  </si>
  <si>
    <t>Completed policy on land use</t>
  </si>
  <si>
    <t>CMIP</t>
  </si>
  <si>
    <t>Water &amp; Sanitation</t>
  </si>
  <si>
    <t>Modimolle Disaster Centre</t>
  </si>
  <si>
    <t>Completed disaster management centre</t>
  </si>
  <si>
    <t>005/001</t>
  </si>
  <si>
    <t>Drought Relief Plan</t>
  </si>
  <si>
    <t>Intergrated Infrastructure Master Plan (Roll over)</t>
  </si>
  <si>
    <t>Upgrading of the Abattoir (Roll over)</t>
  </si>
  <si>
    <t>Disaster Centre - Lephalale (Roll over)</t>
  </si>
  <si>
    <t>Northam Sewer Ext. 5 Phase 2 &amp; Ext. 7</t>
  </si>
  <si>
    <t>Sewer reticulation network completed</t>
  </si>
  <si>
    <t>Construction of Bridge - Rust de Winter - small holdings (EPWP)</t>
  </si>
  <si>
    <t>Bridge structure completed</t>
  </si>
  <si>
    <t>005/006</t>
  </si>
  <si>
    <t>Identification, auditing and maintenance of solid waste landfill sites</t>
  </si>
  <si>
    <t>Legally compliant landfill sites</t>
  </si>
  <si>
    <t>Refuse Buy Back centre at Mogalakwena</t>
  </si>
  <si>
    <t>Refuse Buy Back centre completed</t>
  </si>
  <si>
    <t>Communication</t>
  </si>
  <si>
    <t>implementable communications Strategy</t>
  </si>
  <si>
    <t xml:space="preserve">       -</t>
  </si>
  <si>
    <t>Special Projects</t>
  </si>
  <si>
    <t>Succesful implementation of Special projects</t>
  </si>
  <si>
    <t>implementable public participation strategy</t>
  </si>
  <si>
    <t>Co-ordinate annual arts and cultural activities</t>
  </si>
  <si>
    <t>Coordination of the District Arts and Culture Competitions,  hosting mayoral tournament.</t>
  </si>
  <si>
    <t xml:space="preserve"> -</t>
  </si>
  <si>
    <t>Total Roll Over</t>
  </si>
</sst>
</file>

<file path=xl/styles.xml><?xml version="1.0" encoding="utf-8"?>
<styleSheet xmlns="http://schemas.openxmlformats.org/spreadsheetml/2006/main">
  <numFmts count="1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[$-409]mmm/yy;@"/>
    <numFmt numFmtId="165" formatCode="_(* #,##0_);_(* \(#,##0\);_(* &quot;-&quot;??_);_(@_)"/>
    <numFmt numFmtId="166" formatCode="_ * #,##0_ ;_ * \-#,##0_ ;_ * &quot;-&quot;??_ ;_ @_ "/>
    <numFmt numFmtId="167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u val="single"/>
      <sz val="12"/>
      <name val="Arial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 style="double">
        <color indexed="23"/>
      </left>
      <right>
        <color indexed="63"/>
      </right>
      <top style="double">
        <color indexed="23"/>
      </top>
      <bottom style="double">
        <color indexed="23"/>
      </bottom>
    </border>
    <border>
      <left>
        <color indexed="63"/>
      </left>
      <right style="double">
        <color indexed="23"/>
      </right>
      <top style="double">
        <color indexed="23"/>
      </top>
      <bottom style="double">
        <color indexed="23"/>
      </bottom>
    </border>
    <border>
      <left style="double">
        <color indexed="23"/>
      </left>
      <right style="double">
        <color indexed="23"/>
      </right>
      <top>
        <color indexed="63"/>
      </top>
      <bottom style="double">
        <color indexed="23"/>
      </bottom>
    </border>
    <border>
      <left style="double">
        <color indexed="23"/>
      </left>
      <right style="double">
        <color indexed="23"/>
      </right>
      <top style="double">
        <color indexed="23"/>
      </top>
      <bottom>
        <color indexed="63"/>
      </bottom>
    </border>
    <border>
      <left>
        <color indexed="63"/>
      </left>
      <right>
        <color indexed="63"/>
      </right>
      <top style="double">
        <color indexed="23"/>
      </top>
      <bottom style="double">
        <color indexed="23"/>
      </bottom>
    </border>
    <border>
      <left>
        <color indexed="63"/>
      </left>
      <right style="medium"/>
      <top style="double">
        <color indexed="23"/>
      </top>
      <bottom style="double">
        <color indexed="23"/>
      </bottom>
    </border>
    <border>
      <left style="medium"/>
      <right style="medium"/>
      <top style="medium"/>
      <bottom style="double"/>
    </border>
    <border>
      <left style="medium">
        <color theme="1"/>
      </left>
      <right style="medium">
        <color theme="1"/>
      </right>
      <top style="medium">
        <color theme="1"/>
      </top>
      <bottom style="double">
        <color theme="1"/>
      </bottom>
    </border>
    <border>
      <left style="thick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7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top" wrapText="1"/>
    </xf>
    <xf numFmtId="0" fontId="19" fillId="33" borderId="11" xfId="0" applyFont="1" applyFill="1" applyBorder="1" applyAlignment="1">
      <alignment vertical="top" wrapText="1"/>
    </xf>
    <xf numFmtId="164" fontId="19" fillId="33" borderId="11" xfId="0" applyNumberFormat="1" applyFont="1" applyFill="1" applyBorder="1" applyAlignment="1">
      <alignment vertical="top" wrapText="1"/>
    </xf>
    <xf numFmtId="0" fontId="19" fillId="33" borderId="0" xfId="0" applyFont="1" applyFill="1" applyAlignment="1">
      <alignment/>
    </xf>
    <xf numFmtId="0" fontId="21" fillId="0" borderId="12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vertical="top" wrapText="1"/>
    </xf>
    <xf numFmtId="164" fontId="19" fillId="0" borderId="11" xfId="0" applyNumberFormat="1" applyFont="1" applyFill="1" applyBorder="1" applyAlignment="1">
      <alignment vertical="top" wrapText="1"/>
    </xf>
    <xf numFmtId="0" fontId="19" fillId="0" borderId="0" xfId="0" applyFont="1" applyFill="1" applyAlignment="1">
      <alignment/>
    </xf>
    <xf numFmtId="49" fontId="19" fillId="0" borderId="11" xfId="0" applyNumberFormat="1" applyFont="1" applyFill="1" applyBorder="1" applyAlignment="1">
      <alignment vertical="top" wrapText="1"/>
    </xf>
    <xf numFmtId="15" fontId="19" fillId="0" borderId="11" xfId="0" applyNumberFormat="1" applyFont="1" applyFill="1" applyBorder="1" applyAlignment="1">
      <alignment vertical="top" wrapText="1"/>
    </xf>
    <xf numFmtId="165" fontId="19" fillId="0" borderId="14" xfId="44" applyNumberFormat="1" applyFont="1" applyFill="1" applyBorder="1" applyAlignment="1">
      <alignment vertical="top" wrapText="1"/>
    </xf>
    <xf numFmtId="165" fontId="19" fillId="0" borderId="14" xfId="44" applyNumberFormat="1" applyFont="1" applyFill="1" applyBorder="1" applyAlignment="1">
      <alignment horizontal="right" vertical="top" wrapText="1"/>
    </xf>
    <xf numFmtId="166" fontId="19" fillId="0" borderId="14" xfId="44" applyNumberFormat="1" applyFont="1" applyFill="1" applyBorder="1" applyAlignment="1">
      <alignment horizontal="right" vertical="top" wrapText="1"/>
    </xf>
    <xf numFmtId="166" fontId="19" fillId="0" borderId="14" xfId="44" applyNumberFormat="1" applyFont="1" applyFill="1" applyBorder="1" applyAlignment="1">
      <alignment vertical="top" wrapText="1"/>
    </xf>
    <xf numFmtId="0" fontId="19" fillId="0" borderId="11" xfId="0" applyFont="1" applyBorder="1" applyAlignment="1">
      <alignment horizontal="right" vertical="top" wrapText="1"/>
    </xf>
    <xf numFmtId="15" fontId="19" fillId="0" borderId="11" xfId="0" applyNumberFormat="1" applyFont="1" applyFill="1" applyBorder="1" applyAlignment="1">
      <alignment horizontal="right" vertical="top" wrapText="1"/>
    </xf>
    <xf numFmtId="165" fontId="19" fillId="0" borderId="15" xfId="44" applyNumberFormat="1" applyFont="1" applyFill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165" fontId="19" fillId="0" borderId="15" xfId="44" applyNumberFormat="1" applyFont="1" applyFill="1" applyBorder="1" applyAlignment="1">
      <alignment horizontal="right" vertical="top" wrapText="1"/>
    </xf>
    <xf numFmtId="0" fontId="19" fillId="0" borderId="0" xfId="0" applyFont="1" applyAlignment="1">
      <alignment vertical="top" wrapText="1"/>
    </xf>
    <xf numFmtId="165" fontId="19" fillId="34" borderId="15" xfId="44" applyNumberFormat="1" applyFont="1" applyFill="1" applyBorder="1" applyAlignment="1">
      <alignment horizontal="right" vertical="top" wrapText="1"/>
    </xf>
    <xf numFmtId="3" fontId="40" fillId="0" borderId="0" xfId="0" applyNumberFormat="1" applyFont="1" applyAlignment="1">
      <alignment horizontal="right"/>
    </xf>
    <xf numFmtId="166" fontId="19" fillId="0" borderId="15" xfId="44" applyNumberFormat="1" applyFont="1" applyFill="1" applyBorder="1" applyAlignment="1">
      <alignment horizontal="right" vertical="top" wrapText="1"/>
    </xf>
    <xf numFmtId="166" fontId="19" fillId="0" borderId="15" xfId="44" applyNumberFormat="1" applyFont="1" applyFill="1" applyBorder="1" applyAlignment="1">
      <alignment vertical="top" wrapText="1"/>
    </xf>
    <xf numFmtId="49" fontId="19" fillId="0" borderId="12" xfId="0" applyNumberFormat="1" applyFont="1" applyFill="1" applyBorder="1" applyAlignment="1">
      <alignment vertical="top" wrapText="1"/>
    </xf>
    <xf numFmtId="49" fontId="19" fillId="0" borderId="16" xfId="0" applyNumberFormat="1" applyFont="1" applyFill="1" applyBorder="1" applyAlignment="1">
      <alignment vertical="top" wrapText="1"/>
    </xf>
    <xf numFmtId="0" fontId="19" fillId="0" borderId="16" xfId="0" applyFont="1" applyFill="1" applyBorder="1" applyAlignment="1">
      <alignment vertical="top" wrapText="1"/>
    </xf>
    <xf numFmtId="0" fontId="19" fillId="0" borderId="16" xfId="0" applyFont="1" applyBorder="1" applyAlignment="1">
      <alignment horizontal="right" vertical="top" wrapText="1"/>
    </xf>
    <xf numFmtId="15" fontId="19" fillId="0" borderId="17" xfId="0" applyNumberFormat="1" applyFont="1" applyFill="1" applyBorder="1" applyAlignment="1">
      <alignment horizontal="right" vertical="top" wrapText="1"/>
    </xf>
    <xf numFmtId="165" fontId="20" fillId="0" borderId="18" xfId="44" applyNumberFormat="1" applyFont="1" applyFill="1" applyBorder="1" applyAlignment="1">
      <alignment vertical="top" wrapText="1"/>
    </xf>
    <xf numFmtId="0" fontId="20" fillId="0" borderId="0" xfId="0" applyFont="1" applyAlignment="1">
      <alignment/>
    </xf>
    <xf numFmtId="166" fontId="19" fillId="0" borderId="11" xfId="44" applyNumberFormat="1" applyFont="1" applyFill="1" applyBorder="1" applyAlignment="1">
      <alignment horizontal="left" vertical="top" wrapText="1"/>
    </xf>
    <xf numFmtId="165" fontId="19" fillId="0" borderId="11" xfId="44" applyNumberFormat="1" applyFont="1" applyFill="1" applyBorder="1" applyAlignment="1">
      <alignment vertical="top" wrapText="1"/>
    </xf>
    <xf numFmtId="165" fontId="19" fillId="0" borderId="11" xfId="44" applyNumberFormat="1" applyFont="1" applyFill="1" applyBorder="1" applyAlignment="1">
      <alignment horizontal="right" vertical="top" wrapText="1"/>
    </xf>
    <xf numFmtId="166" fontId="19" fillId="0" borderId="11" xfId="44" applyNumberFormat="1" applyFont="1" applyFill="1" applyBorder="1" applyAlignment="1">
      <alignment vertical="top" wrapText="1"/>
    </xf>
    <xf numFmtId="0" fontId="19" fillId="0" borderId="11" xfId="0" applyFont="1" applyFill="1" applyBorder="1" applyAlignment="1">
      <alignment horizontal="left" vertical="top" wrapText="1"/>
    </xf>
    <xf numFmtId="16" fontId="19" fillId="0" borderId="11" xfId="0" applyNumberFormat="1" applyFont="1" applyFill="1" applyBorder="1" applyAlignment="1">
      <alignment horizontal="left" vertical="top" wrapText="1"/>
    </xf>
    <xf numFmtId="166" fontId="19" fillId="0" borderId="11" xfId="44" applyNumberFormat="1" applyFont="1" applyFill="1" applyBorder="1" applyAlignment="1">
      <alignment horizontal="right" vertical="top" wrapText="1"/>
    </xf>
    <xf numFmtId="49" fontId="19" fillId="0" borderId="11" xfId="0" applyNumberFormat="1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vertical="top" wrapText="1"/>
    </xf>
    <xf numFmtId="15" fontId="19" fillId="0" borderId="12" xfId="0" applyNumberFormat="1" applyFont="1" applyFill="1" applyBorder="1" applyAlignment="1">
      <alignment horizontal="right" vertical="top" wrapText="1"/>
    </xf>
    <xf numFmtId="15" fontId="20" fillId="0" borderId="11" xfId="0" applyNumberFormat="1" applyFont="1" applyFill="1" applyBorder="1" applyAlignment="1">
      <alignment vertical="top" wrapText="1"/>
    </xf>
    <xf numFmtId="165" fontId="20" fillId="0" borderId="11" xfId="44" applyNumberFormat="1" applyFont="1" applyFill="1" applyBorder="1" applyAlignment="1">
      <alignment vertical="top" wrapText="1"/>
    </xf>
    <xf numFmtId="15" fontId="19" fillId="0" borderId="15" xfId="0" applyNumberFormat="1" applyFont="1" applyFill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165" fontId="19" fillId="0" borderId="11" xfId="0" applyNumberFormat="1" applyFont="1" applyBorder="1" applyAlignment="1">
      <alignment vertical="top" wrapText="1"/>
    </xf>
    <xf numFmtId="167" fontId="19" fillId="0" borderId="11" xfId="44" applyNumberFormat="1" applyFont="1" applyFill="1" applyBorder="1" applyAlignment="1">
      <alignment horizontal="right" vertical="top" wrapText="1"/>
    </xf>
    <xf numFmtId="49" fontId="19" fillId="34" borderId="11" xfId="0" applyNumberFormat="1" applyFont="1" applyFill="1" applyBorder="1" applyAlignment="1">
      <alignment vertical="top" wrapText="1"/>
    </xf>
    <xf numFmtId="0" fontId="19" fillId="34" borderId="11" xfId="0" applyFont="1" applyFill="1" applyBorder="1" applyAlignment="1">
      <alignment vertical="top" wrapText="1"/>
    </xf>
    <xf numFmtId="15" fontId="19" fillId="34" borderId="11" xfId="0" applyNumberFormat="1" applyFont="1" applyFill="1" applyBorder="1" applyAlignment="1">
      <alignment vertical="top" wrapText="1"/>
    </xf>
    <xf numFmtId="165" fontId="19" fillId="34" borderId="15" xfId="44" applyNumberFormat="1" applyFont="1" applyFill="1" applyBorder="1" applyAlignment="1">
      <alignment vertical="top" wrapText="1"/>
    </xf>
    <xf numFmtId="165" fontId="19" fillId="34" borderId="11" xfId="44" applyNumberFormat="1" applyFont="1" applyFill="1" applyBorder="1" applyAlignment="1">
      <alignment vertical="top" wrapText="1"/>
    </xf>
    <xf numFmtId="49" fontId="19" fillId="0" borderId="11" xfId="0" applyNumberFormat="1" applyFont="1" applyFill="1" applyBorder="1" applyAlignment="1">
      <alignment vertical="top"/>
    </xf>
    <xf numFmtId="165" fontId="20" fillId="0" borderId="11" xfId="44" applyNumberFormat="1" applyFont="1" applyFill="1" applyBorder="1" applyAlignment="1">
      <alignment horizontal="right" vertical="top" wrapText="1"/>
    </xf>
    <xf numFmtId="165" fontId="19" fillId="34" borderId="11" xfId="44" applyNumberFormat="1" applyFont="1" applyFill="1" applyBorder="1" applyAlignment="1">
      <alignment horizontal="right" vertical="top" wrapText="1"/>
    </xf>
    <xf numFmtId="165" fontId="20" fillId="34" borderId="11" xfId="44" applyNumberFormat="1" applyFont="1" applyFill="1" applyBorder="1" applyAlignment="1">
      <alignment horizontal="right" vertical="top" wrapText="1"/>
    </xf>
    <xf numFmtId="165" fontId="19" fillId="0" borderId="15" xfId="0" applyNumberFormat="1" applyFont="1" applyBorder="1" applyAlignment="1">
      <alignment vertical="top" wrapText="1"/>
    </xf>
    <xf numFmtId="167" fontId="19" fillId="0" borderId="15" xfId="44" applyNumberFormat="1" applyFont="1" applyFill="1" applyBorder="1" applyAlignment="1">
      <alignment horizontal="right" vertical="top" wrapText="1"/>
    </xf>
    <xf numFmtId="49" fontId="20" fillId="0" borderId="12" xfId="0" applyNumberFormat="1" applyFont="1" applyFill="1" applyBorder="1" applyAlignment="1">
      <alignment vertical="top" wrapText="1"/>
    </xf>
    <xf numFmtId="49" fontId="20" fillId="0" borderId="16" xfId="0" applyNumberFormat="1" applyFont="1" applyFill="1" applyBorder="1" applyAlignment="1">
      <alignment vertical="top" wrapText="1"/>
    </xf>
    <xf numFmtId="0" fontId="20" fillId="0" borderId="16" xfId="0" applyFont="1" applyFill="1" applyBorder="1" applyAlignment="1">
      <alignment vertical="top" wrapText="1"/>
    </xf>
    <xf numFmtId="15" fontId="20" fillId="0" borderId="16" xfId="0" applyNumberFormat="1" applyFont="1" applyFill="1" applyBorder="1" applyAlignment="1">
      <alignment vertical="top" wrapText="1"/>
    </xf>
    <xf numFmtId="165" fontId="20" fillId="0" borderId="19" xfId="44" applyNumberFormat="1" applyFont="1" applyFill="1" applyBorder="1" applyAlignment="1">
      <alignment vertical="top" wrapText="1"/>
    </xf>
    <xf numFmtId="15" fontId="19" fillId="0" borderId="16" xfId="0" applyNumberFormat="1" applyFont="1" applyFill="1" applyBorder="1" applyAlignment="1">
      <alignment vertical="top" wrapText="1"/>
    </xf>
    <xf numFmtId="0" fontId="19" fillId="34" borderId="0" xfId="0" applyFont="1" applyFill="1" applyAlignment="1">
      <alignment vertical="top" wrapText="1"/>
    </xf>
    <xf numFmtId="49" fontId="20" fillId="0" borderId="12" xfId="0" applyNumberFormat="1" applyFont="1" applyFill="1" applyBorder="1" applyAlignment="1">
      <alignment horizontal="left" vertical="top" wrapText="1"/>
    </xf>
    <xf numFmtId="49" fontId="20" fillId="0" borderId="16" xfId="0" applyNumberFormat="1" applyFont="1" applyFill="1" applyBorder="1" applyAlignment="1">
      <alignment horizontal="left" vertical="top" wrapText="1"/>
    </xf>
    <xf numFmtId="165" fontId="20" fillId="0" borderId="20" xfId="44" applyNumberFormat="1" applyFont="1" applyFill="1" applyBorder="1" applyAlignment="1">
      <alignment vertical="top" wrapText="1"/>
    </xf>
    <xf numFmtId="165" fontId="20" fillId="34" borderId="20" xfId="44" applyNumberFormat="1" applyFont="1" applyFill="1" applyBorder="1" applyAlignment="1">
      <alignment vertical="top" wrapText="1"/>
    </xf>
    <xf numFmtId="0" fontId="21" fillId="0" borderId="16" xfId="0" applyFont="1" applyFill="1" applyBorder="1" applyAlignment="1">
      <alignment horizontal="left" vertical="top" wrapText="1"/>
    </xf>
    <xf numFmtId="3" fontId="40" fillId="0" borderId="11" xfId="0" applyNumberFormat="1" applyFont="1" applyBorder="1" applyAlignment="1">
      <alignment vertical="top"/>
    </xf>
    <xf numFmtId="165" fontId="20" fillId="0" borderId="15" xfId="44" applyNumberFormat="1" applyFont="1" applyFill="1" applyBorder="1" applyAlignment="1">
      <alignment vertical="top" wrapText="1"/>
    </xf>
    <xf numFmtId="165" fontId="20" fillId="0" borderId="15" xfId="44" applyNumberFormat="1" applyFont="1" applyFill="1" applyBorder="1" applyAlignment="1">
      <alignment horizontal="right" vertical="top" wrapText="1"/>
    </xf>
    <xf numFmtId="0" fontId="20" fillId="0" borderId="13" xfId="0" applyFont="1" applyFill="1" applyBorder="1" applyAlignment="1">
      <alignment vertical="top" wrapText="1"/>
    </xf>
    <xf numFmtId="0" fontId="20" fillId="0" borderId="11" xfId="0" applyFont="1" applyBorder="1" applyAlignment="1">
      <alignment horizontal="right" vertical="top" wrapText="1"/>
    </xf>
    <xf numFmtId="15" fontId="20" fillId="0" borderId="12" xfId="0" applyNumberFormat="1" applyFont="1" applyFill="1" applyBorder="1" applyAlignment="1">
      <alignment horizontal="right" vertical="top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16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left" vertical="top" wrapText="1"/>
    </xf>
    <xf numFmtId="165" fontId="19" fillId="35" borderId="15" xfId="44" applyNumberFormat="1" applyFont="1" applyFill="1" applyBorder="1" applyAlignment="1">
      <alignment horizontal="right" vertical="top" wrapText="1"/>
    </xf>
    <xf numFmtId="166" fontId="20" fillId="0" borderId="16" xfId="44" applyNumberFormat="1" applyFont="1" applyFill="1" applyBorder="1" applyAlignment="1">
      <alignment horizontal="left" vertical="top" wrapText="1"/>
    </xf>
    <xf numFmtId="0" fontId="19" fillId="0" borderId="14" xfId="0" applyFont="1" applyBorder="1" applyAlignment="1">
      <alignment vertical="top" wrapText="1"/>
    </xf>
    <xf numFmtId="165" fontId="19" fillId="0" borderId="14" xfId="0" applyNumberFormat="1" applyFont="1" applyBorder="1" applyAlignment="1">
      <alignment vertical="top" wrapText="1"/>
    </xf>
    <xf numFmtId="167" fontId="19" fillId="0" borderId="14" xfId="44" applyNumberFormat="1" applyFont="1" applyFill="1" applyBorder="1" applyAlignment="1">
      <alignment horizontal="right" vertical="top" wrapText="1"/>
    </xf>
    <xf numFmtId="49" fontId="19" fillId="34" borderId="11" xfId="0" applyNumberFormat="1" applyFont="1" applyFill="1" applyBorder="1" applyAlignment="1">
      <alignment vertical="top"/>
    </xf>
    <xf numFmtId="0" fontId="19" fillId="34" borderId="11" xfId="0" applyFont="1" applyFill="1" applyBorder="1" applyAlignment="1">
      <alignment vertical="top"/>
    </xf>
    <xf numFmtId="0" fontId="19" fillId="34" borderId="11" xfId="0" applyFont="1" applyFill="1" applyBorder="1" applyAlignment="1">
      <alignment horizontal="left" vertical="top" wrapText="1"/>
    </xf>
    <xf numFmtId="0" fontId="19" fillId="0" borderId="11" xfId="0" applyFont="1" applyBorder="1" applyAlignment="1">
      <alignment vertical="top"/>
    </xf>
    <xf numFmtId="165" fontId="19" fillId="12" borderId="11" xfId="44" applyNumberFormat="1" applyFont="1" applyFill="1" applyBorder="1" applyAlignment="1">
      <alignment horizontal="right" vertical="top" wrapText="1"/>
    </xf>
    <xf numFmtId="165" fontId="19" fillId="0" borderId="11" xfId="42" applyNumberFormat="1" applyFont="1" applyFill="1" applyBorder="1" applyAlignment="1">
      <alignment vertical="top" wrapText="1"/>
    </xf>
    <xf numFmtId="165" fontId="19" fillId="34" borderId="11" xfId="42" applyNumberFormat="1" applyFont="1" applyFill="1" applyBorder="1" applyAlignment="1">
      <alignment horizontal="right" vertical="top" wrapText="1"/>
    </xf>
    <xf numFmtId="167" fontId="19" fillId="34" borderId="11" xfId="44" applyNumberFormat="1" applyFont="1" applyFill="1" applyBorder="1" applyAlignment="1">
      <alignment horizontal="right" vertical="top" wrapText="1"/>
    </xf>
    <xf numFmtId="167" fontId="19" fillId="35" borderId="11" xfId="44" applyNumberFormat="1" applyFont="1" applyFill="1" applyBorder="1" applyAlignment="1">
      <alignment horizontal="right" vertical="top" wrapText="1"/>
    </xf>
    <xf numFmtId="165" fontId="19" fillId="35" borderId="15" xfId="44" applyNumberFormat="1" applyFont="1" applyFill="1" applyBorder="1" applyAlignment="1">
      <alignment vertical="top" wrapText="1"/>
    </xf>
    <xf numFmtId="167" fontId="19" fillId="35" borderId="15" xfId="44" applyNumberFormat="1" applyFont="1" applyFill="1" applyBorder="1" applyAlignment="1">
      <alignment horizontal="right" vertical="top" wrapText="1"/>
    </xf>
    <xf numFmtId="167" fontId="19" fillId="0" borderId="11" xfId="42" applyFont="1" applyFill="1" applyBorder="1" applyAlignment="1">
      <alignment vertical="top" wrapText="1"/>
    </xf>
    <xf numFmtId="165" fontId="19" fillId="0" borderId="11" xfId="0" applyNumberFormat="1" applyFont="1" applyFill="1" applyBorder="1" applyAlignment="1">
      <alignment vertical="top" wrapText="1"/>
    </xf>
    <xf numFmtId="0" fontId="19" fillId="35" borderId="11" xfId="0" applyFont="1" applyFill="1" applyBorder="1" applyAlignment="1">
      <alignment vertical="top" wrapText="1"/>
    </xf>
    <xf numFmtId="165" fontId="19" fillId="35" borderId="11" xfId="44" applyNumberFormat="1" applyFont="1" applyFill="1" applyBorder="1" applyAlignment="1">
      <alignment vertical="top" wrapText="1"/>
    </xf>
    <xf numFmtId="165" fontId="19" fillId="35" borderId="11" xfId="0" applyNumberFormat="1" applyFont="1" applyFill="1" applyBorder="1" applyAlignment="1">
      <alignment vertical="top" wrapText="1"/>
    </xf>
    <xf numFmtId="167" fontId="19" fillId="34" borderId="11" xfId="42" applyFont="1" applyFill="1" applyBorder="1" applyAlignment="1">
      <alignment vertical="top" wrapText="1"/>
    </xf>
    <xf numFmtId="0" fontId="20" fillId="0" borderId="0" xfId="0" applyFont="1" applyFill="1" applyAlignment="1">
      <alignment/>
    </xf>
    <xf numFmtId="166" fontId="19" fillId="34" borderId="11" xfId="44" applyNumberFormat="1" applyFont="1" applyFill="1" applyBorder="1" applyAlignment="1">
      <alignment horizontal="left" vertical="top" wrapText="1"/>
    </xf>
    <xf numFmtId="166" fontId="20" fillId="34" borderId="16" xfId="44" applyNumberFormat="1" applyFont="1" applyFill="1" applyBorder="1" applyAlignment="1">
      <alignment horizontal="left" vertical="top" wrapText="1"/>
    </xf>
    <xf numFmtId="165" fontId="19" fillId="0" borderId="0" xfId="0" applyNumberFormat="1" applyFont="1" applyAlignment="1">
      <alignment vertical="top" wrapText="1"/>
    </xf>
    <xf numFmtId="166" fontId="19" fillId="0" borderId="0" xfId="44" applyNumberFormat="1" applyFont="1" applyAlignment="1">
      <alignment vertical="top" wrapText="1"/>
    </xf>
    <xf numFmtId="166" fontId="19" fillId="0" borderId="0" xfId="0" applyNumberFormat="1" applyFont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SDBIP%200809\Approved%200809%20SDBIP%20after%20Budget%20Adj%20-%2031.3.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Introduction"/>
      <sheetName val="Cons Cash flow projection"/>
      <sheetName val="01 Objectives"/>
      <sheetName val="01 Perf Indicators"/>
      <sheetName val="01 Projects"/>
      <sheetName val="02 Objectives"/>
      <sheetName val="02 Perf Indicators"/>
      <sheetName val="02 Projects"/>
      <sheetName val="03 Objectives"/>
      <sheetName val="03 Perf Indicators"/>
      <sheetName val="03 Projects"/>
      <sheetName val="04 Objectives"/>
      <sheetName val="04 Perf Indicators"/>
      <sheetName val="04 Projects"/>
      <sheetName val="05 Objectives"/>
      <sheetName val="05 Perf Indicators"/>
      <sheetName val="05 Projects"/>
      <sheetName val="06 Objectives"/>
      <sheetName val="06 Perf Indicators"/>
      <sheetName val="06 Projects"/>
      <sheetName val="07,08,09 Objectives"/>
      <sheetName val="07,08,09 Perf Indicators"/>
      <sheetName val="07,08,09 Projects"/>
      <sheetName val="Capital Works Plan"/>
      <sheetName val="Approval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1"/>
  <sheetViews>
    <sheetView tabSelected="1" view="pageBreakPreview" zoomScale="60" zoomScalePageLayoutView="0" workbookViewId="0" topLeftCell="A1">
      <pane ySplit="3" topLeftCell="A94" activePane="bottomLeft" state="frozen"/>
      <selection pane="topLeft" activeCell="A1" sqref="A1"/>
      <selection pane="bottomLeft" activeCell="AA9" sqref="AA9:AE9"/>
    </sheetView>
  </sheetViews>
  <sheetFormatPr defaultColWidth="9.140625" defaultRowHeight="12.75"/>
  <cols>
    <col min="1" max="1" width="6.00390625" style="23" customWidth="1"/>
    <col min="2" max="2" width="10.140625" style="23" customWidth="1"/>
    <col min="3" max="3" width="9.57421875" style="23" customWidth="1"/>
    <col min="4" max="4" width="9.140625" style="23" customWidth="1"/>
    <col min="5" max="5" width="8.00390625" style="23" customWidth="1"/>
    <col min="6" max="6" width="7.8515625" style="23" customWidth="1"/>
    <col min="7" max="7" width="7.8515625" style="23" bestFit="1" customWidth="1"/>
    <col min="8" max="8" width="0" style="23" hidden="1" customWidth="1"/>
    <col min="9" max="9" width="9.7109375" style="23" bestFit="1" customWidth="1"/>
    <col min="10" max="10" width="0" style="23" hidden="1" customWidth="1"/>
    <col min="11" max="11" width="9.7109375" style="23" bestFit="1" customWidth="1"/>
    <col min="12" max="12" width="0" style="23" hidden="1" customWidth="1"/>
    <col min="13" max="13" width="9.7109375" style="23" bestFit="1" customWidth="1"/>
    <col min="14" max="14" width="0" style="23" hidden="1" customWidth="1"/>
    <col min="15" max="15" width="9.7109375" style="23" bestFit="1" customWidth="1"/>
    <col min="16" max="16" width="7.57421875" style="23" hidden="1" customWidth="1"/>
    <col min="17" max="17" width="12.00390625" style="23" bestFit="1" customWidth="1"/>
    <col min="18" max="18" width="0" style="23" hidden="1" customWidth="1"/>
    <col min="19" max="19" width="12.00390625" style="23" bestFit="1" customWidth="1"/>
    <col min="20" max="20" width="0" style="23" hidden="1" customWidth="1"/>
    <col min="21" max="21" width="12.00390625" style="23" bestFit="1" customWidth="1"/>
    <col min="22" max="22" width="7.8515625" style="23" hidden="1" customWidth="1"/>
    <col min="23" max="23" width="12.00390625" style="23" bestFit="1" customWidth="1"/>
    <col min="24" max="24" width="0" style="23" hidden="1" customWidth="1"/>
    <col min="25" max="25" width="12.00390625" style="23" bestFit="1" customWidth="1"/>
    <col min="26" max="26" width="0" style="23" hidden="1" customWidth="1"/>
    <col min="27" max="27" width="12.00390625" style="23" bestFit="1" customWidth="1"/>
    <col min="28" max="28" width="0" style="23" hidden="1" customWidth="1"/>
    <col min="29" max="29" width="12.57421875" style="23" bestFit="1" customWidth="1"/>
    <col min="30" max="30" width="0" style="23" hidden="1" customWidth="1"/>
    <col min="31" max="31" width="12.57421875" style="23" bestFit="1" customWidth="1"/>
    <col min="32" max="32" width="12.57421875" style="109" bestFit="1" customWidth="1"/>
    <col min="33" max="33" width="7.8515625" style="109" bestFit="1" customWidth="1"/>
    <col min="34" max="16384" width="9.140625" style="2" customWidth="1"/>
  </cols>
  <sheetData>
    <row r="1" spans="1:33" ht="16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4.2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s="6" customFormat="1" ht="69" thickBot="1" thickTop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5" t="s">
        <v>26</v>
      </c>
      <c r="Z3" s="5" t="s">
        <v>27</v>
      </c>
      <c r="AA3" s="5" t="s">
        <v>28</v>
      </c>
      <c r="AB3" s="5" t="s">
        <v>29</v>
      </c>
      <c r="AC3" s="5" t="s">
        <v>30</v>
      </c>
      <c r="AD3" s="5" t="s">
        <v>31</v>
      </c>
      <c r="AE3" s="4" t="s">
        <v>32</v>
      </c>
      <c r="AF3" s="4" t="s">
        <v>33</v>
      </c>
      <c r="AG3" s="4" t="s">
        <v>34</v>
      </c>
    </row>
    <row r="4" spans="1:33" s="11" customFormat="1" ht="17.25" thickBot="1" thickTop="1">
      <c r="A4" s="7" t="s">
        <v>35</v>
      </c>
      <c r="B4" s="8"/>
      <c r="C4" s="9"/>
      <c r="D4" s="9"/>
      <c r="E4" s="9"/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9"/>
      <c r="AF4" s="9"/>
      <c r="AG4" s="9"/>
    </row>
    <row r="5" spans="1:33" ht="15" thickBot="1" thickTop="1">
      <c r="A5" s="12"/>
      <c r="B5" s="12"/>
      <c r="C5" s="9"/>
      <c r="D5" s="9"/>
      <c r="E5" s="13"/>
      <c r="F5" s="13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5"/>
      <c r="AB5" s="15"/>
      <c r="AC5" s="15"/>
      <c r="AD5" s="15"/>
      <c r="AE5" s="15"/>
      <c r="AF5" s="16"/>
      <c r="AG5" s="17"/>
    </row>
    <row r="6" spans="1:33" ht="82.5" thickBot="1" thickTop="1">
      <c r="A6" s="12" t="s">
        <v>36</v>
      </c>
      <c r="B6" s="12" t="s">
        <v>37</v>
      </c>
      <c r="C6" s="9" t="s">
        <v>38</v>
      </c>
      <c r="D6" s="9" t="s">
        <v>39</v>
      </c>
      <c r="E6" s="18" t="s">
        <v>40</v>
      </c>
      <c r="F6" s="19" t="s">
        <v>41</v>
      </c>
      <c r="G6" s="20">
        <v>0</v>
      </c>
      <c r="H6" s="20"/>
      <c r="I6" s="20">
        <v>20000</v>
      </c>
      <c r="J6" s="21"/>
      <c r="K6" s="20">
        <v>20000</v>
      </c>
      <c r="L6" s="20"/>
      <c r="M6" s="20">
        <v>20000</v>
      </c>
      <c r="N6" s="20"/>
      <c r="O6" s="20">
        <v>20000</v>
      </c>
      <c r="P6" s="20"/>
      <c r="Q6" s="22">
        <v>1110000</v>
      </c>
      <c r="S6" s="22">
        <v>1110000</v>
      </c>
      <c r="T6" s="22"/>
      <c r="U6" s="22">
        <v>1110000</v>
      </c>
      <c r="V6" s="22"/>
      <c r="W6" s="22">
        <v>1110000</v>
      </c>
      <c r="X6" s="22"/>
      <c r="Y6" s="22">
        <v>1110000</v>
      </c>
      <c r="Z6" s="22"/>
      <c r="AA6" s="22">
        <v>1110000</v>
      </c>
      <c r="AB6" s="22"/>
      <c r="AC6" s="24">
        <f>2200000+1496491</f>
        <v>3696491</v>
      </c>
      <c r="AD6" s="25"/>
      <c r="AE6" s="24">
        <f>2200000+1496491</f>
        <v>3696491</v>
      </c>
      <c r="AF6" s="26">
        <v>1000000</v>
      </c>
      <c r="AG6" s="27">
        <v>0</v>
      </c>
    </row>
    <row r="7" spans="1:34" ht="15" thickBot="1" thickTop="1">
      <c r="A7" s="28"/>
      <c r="B7" s="29"/>
      <c r="C7" s="30"/>
      <c r="D7" s="30"/>
      <c r="E7" s="31"/>
      <c r="F7" s="32"/>
      <c r="G7" s="33">
        <f>SUM(G6)</f>
        <v>0</v>
      </c>
      <c r="H7" s="33">
        <f>SUM(H6)</f>
        <v>0</v>
      </c>
      <c r="I7" s="33">
        <f aca="true" t="shared" si="0" ref="I7:AG7">SUM(I6)</f>
        <v>20000</v>
      </c>
      <c r="J7" s="33">
        <f t="shared" si="0"/>
        <v>0</v>
      </c>
      <c r="K7" s="33">
        <f t="shared" si="0"/>
        <v>20000</v>
      </c>
      <c r="L7" s="33">
        <f t="shared" si="0"/>
        <v>0</v>
      </c>
      <c r="M7" s="33">
        <f t="shared" si="0"/>
        <v>20000</v>
      </c>
      <c r="N7" s="33">
        <f t="shared" si="0"/>
        <v>0</v>
      </c>
      <c r="O7" s="33">
        <f t="shared" si="0"/>
        <v>20000</v>
      </c>
      <c r="P7" s="33">
        <f t="shared" si="0"/>
        <v>0</v>
      </c>
      <c r="Q7" s="33">
        <f t="shared" si="0"/>
        <v>1110000</v>
      </c>
      <c r="R7" s="33">
        <f t="shared" si="0"/>
        <v>0</v>
      </c>
      <c r="S7" s="33">
        <f t="shared" si="0"/>
        <v>1110000</v>
      </c>
      <c r="T7" s="33">
        <f t="shared" si="0"/>
        <v>0</v>
      </c>
      <c r="U7" s="33">
        <f t="shared" si="0"/>
        <v>1110000</v>
      </c>
      <c r="V7" s="33">
        <f t="shared" si="0"/>
        <v>0</v>
      </c>
      <c r="W7" s="33">
        <f t="shared" si="0"/>
        <v>1110000</v>
      </c>
      <c r="X7" s="33">
        <f t="shared" si="0"/>
        <v>0</v>
      </c>
      <c r="Y7" s="33">
        <f t="shared" si="0"/>
        <v>1110000</v>
      </c>
      <c r="Z7" s="33">
        <f t="shared" si="0"/>
        <v>0</v>
      </c>
      <c r="AA7" s="33">
        <f t="shared" si="0"/>
        <v>1110000</v>
      </c>
      <c r="AB7" s="33">
        <f t="shared" si="0"/>
        <v>0</v>
      </c>
      <c r="AC7" s="33">
        <f t="shared" si="0"/>
        <v>3696491</v>
      </c>
      <c r="AD7" s="33">
        <f t="shared" si="0"/>
        <v>0</v>
      </c>
      <c r="AE7" s="33">
        <f>SUM(AE6)</f>
        <v>3696491</v>
      </c>
      <c r="AF7" s="33">
        <f>SUM(AF6)</f>
        <v>1000000</v>
      </c>
      <c r="AG7" s="33">
        <f t="shared" si="0"/>
        <v>0</v>
      </c>
      <c r="AH7" s="34"/>
    </row>
    <row r="8" spans="1:33" ht="15" thickBot="1" thickTop="1">
      <c r="A8" s="12"/>
      <c r="B8" s="12"/>
      <c r="C8" s="9"/>
      <c r="D8" s="35"/>
      <c r="E8" s="13"/>
      <c r="F8" s="13"/>
      <c r="G8" s="36"/>
      <c r="H8" s="36"/>
      <c r="I8" s="36"/>
      <c r="J8" s="36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8"/>
      <c r="AG8" s="38"/>
    </row>
    <row r="9" spans="1:33" ht="55.5" thickBot="1" thickTop="1">
      <c r="A9" s="12" t="s">
        <v>42</v>
      </c>
      <c r="B9" s="12" t="s">
        <v>43</v>
      </c>
      <c r="C9" s="39" t="s">
        <v>44</v>
      </c>
      <c r="D9" s="39" t="s">
        <v>45</v>
      </c>
      <c r="E9" s="13"/>
      <c r="F9" s="40">
        <v>39608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/>
      <c r="M9" s="36"/>
      <c r="N9" s="36"/>
      <c r="O9" s="36"/>
      <c r="P9" s="36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>
        <v>400000</v>
      </c>
      <c r="AD9" s="37"/>
      <c r="AE9" s="37">
        <v>400000</v>
      </c>
      <c r="AF9" s="41">
        <v>0</v>
      </c>
      <c r="AG9" s="38">
        <v>0</v>
      </c>
    </row>
    <row r="10" spans="1:33" ht="69" thickBot="1" thickTop="1">
      <c r="A10" s="42" t="s">
        <v>46</v>
      </c>
      <c r="B10" s="42" t="s">
        <v>47</v>
      </c>
      <c r="C10" s="9" t="s">
        <v>48</v>
      </c>
      <c r="D10" s="9" t="s">
        <v>49</v>
      </c>
      <c r="E10" s="13">
        <v>39630</v>
      </c>
      <c r="F10" s="13">
        <v>39965</v>
      </c>
      <c r="G10" s="20">
        <v>0</v>
      </c>
      <c r="H10" s="20"/>
      <c r="I10" s="20">
        <v>10000</v>
      </c>
      <c r="J10" s="20"/>
      <c r="K10" s="20">
        <v>10000</v>
      </c>
      <c r="L10" s="20"/>
      <c r="M10" s="20">
        <v>10000</v>
      </c>
      <c r="N10" s="20"/>
      <c r="O10" s="20">
        <v>10000</v>
      </c>
      <c r="P10" s="20"/>
      <c r="Q10" s="20">
        <v>10000</v>
      </c>
      <c r="R10" s="20"/>
      <c r="S10" s="20">
        <v>10000</v>
      </c>
      <c r="T10" s="22"/>
      <c r="U10" s="20">
        <v>10000</v>
      </c>
      <c r="V10" s="22"/>
      <c r="W10" s="20">
        <v>10000</v>
      </c>
      <c r="X10" s="22"/>
      <c r="Y10" s="20">
        <v>10000</v>
      </c>
      <c r="Z10" s="22"/>
      <c r="AA10" s="22">
        <f>2490000+10000</f>
        <v>2500000</v>
      </c>
      <c r="AB10" s="22"/>
      <c r="AC10" s="22">
        <f>2490000+10000</f>
        <v>2500000</v>
      </c>
      <c r="AD10" s="22"/>
      <c r="AE10" s="22">
        <v>2500000</v>
      </c>
      <c r="AF10" s="26">
        <v>0</v>
      </c>
      <c r="AG10" s="27">
        <v>0</v>
      </c>
    </row>
    <row r="11" spans="1:33" ht="55.5" thickBot="1" thickTop="1">
      <c r="A11" s="12" t="s">
        <v>50</v>
      </c>
      <c r="B11" s="12" t="s">
        <v>43</v>
      </c>
      <c r="C11" s="39" t="s">
        <v>51</v>
      </c>
      <c r="D11" s="39" t="s">
        <v>52</v>
      </c>
      <c r="E11" s="13"/>
      <c r="F11" s="40">
        <v>39608</v>
      </c>
      <c r="G11" s="36">
        <v>0</v>
      </c>
      <c r="H11" s="36">
        <v>0</v>
      </c>
      <c r="I11" s="36">
        <v>0</v>
      </c>
      <c r="J11" s="36">
        <v>0</v>
      </c>
      <c r="K11" s="36">
        <v>40000</v>
      </c>
      <c r="L11" s="36"/>
      <c r="M11" s="36">
        <v>40000</v>
      </c>
      <c r="N11" s="36"/>
      <c r="O11" s="36">
        <v>40000</v>
      </c>
      <c r="P11" s="36"/>
      <c r="Q11" s="36">
        <v>40000</v>
      </c>
      <c r="R11" s="36"/>
      <c r="S11" s="36">
        <v>40000</v>
      </c>
      <c r="T11" s="36"/>
      <c r="U11" s="36">
        <v>40000</v>
      </c>
      <c r="V11" s="36"/>
      <c r="W11" s="36">
        <v>40000</v>
      </c>
      <c r="X11" s="36"/>
      <c r="Y11" s="36">
        <v>40000</v>
      </c>
      <c r="Z11" s="36"/>
      <c r="AA11" s="37">
        <v>400000</v>
      </c>
      <c r="AB11" s="37"/>
      <c r="AC11" s="37">
        <v>400000</v>
      </c>
      <c r="AD11" s="37"/>
      <c r="AE11" s="37">
        <v>400000</v>
      </c>
      <c r="AF11" s="41">
        <v>0</v>
      </c>
      <c r="AG11" s="38">
        <v>0</v>
      </c>
    </row>
    <row r="12" spans="1:33" ht="109.5" thickBot="1" thickTop="1">
      <c r="A12" s="12" t="s">
        <v>50</v>
      </c>
      <c r="B12" s="12" t="s">
        <v>43</v>
      </c>
      <c r="C12" s="39" t="s">
        <v>53</v>
      </c>
      <c r="D12" s="39" t="s">
        <v>54</v>
      </c>
      <c r="E12" s="13"/>
      <c r="F12" s="40">
        <v>39791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/>
      <c r="M12" s="36"/>
      <c r="N12" s="36"/>
      <c r="O12" s="37"/>
      <c r="P12" s="37"/>
      <c r="Q12" s="37">
        <v>50000</v>
      </c>
      <c r="R12" s="37"/>
      <c r="S12" s="37">
        <v>50000</v>
      </c>
      <c r="T12" s="37"/>
      <c r="U12" s="37">
        <v>50000</v>
      </c>
      <c r="V12" s="37"/>
      <c r="W12" s="37">
        <v>100000</v>
      </c>
      <c r="X12" s="37"/>
      <c r="Y12" s="37">
        <v>100000</v>
      </c>
      <c r="Z12" s="37"/>
      <c r="AA12" s="37">
        <v>100000</v>
      </c>
      <c r="AB12" s="37"/>
      <c r="AC12" s="37">
        <v>100000</v>
      </c>
      <c r="AD12" s="37"/>
      <c r="AE12" s="37">
        <v>100000</v>
      </c>
      <c r="AF12" s="41">
        <v>0</v>
      </c>
      <c r="AG12" s="38">
        <v>0</v>
      </c>
    </row>
    <row r="13" spans="1:33" ht="96" thickBot="1" thickTop="1">
      <c r="A13" s="12" t="s">
        <v>50</v>
      </c>
      <c r="B13" s="12" t="s">
        <v>43</v>
      </c>
      <c r="C13" s="39" t="s">
        <v>55</v>
      </c>
      <c r="D13" s="39" t="s">
        <v>56</v>
      </c>
      <c r="E13" s="13"/>
      <c r="F13" s="40">
        <v>39516</v>
      </c>
      <c r="G13" s="20">
        <v>0</v>
      </c>
      <c r="H13" s="20">
        <v>0</v>
      </c>
      <c r="I13" s="20">
        <v>0</v>
      </c>
      <c r="J13" s="20">
        <v>0</v>
      </c>
      <c r="K13" s="22">
        <v>20000</v>
      </c>
      <c r="L13" s="22"/>
      <c r="M13" s="22">
        <v>20000</v>
      </c>
      <c r="N13" s="22"/>
      <c r="O13" s="22">
        <v>200000</v>
      </c>
      <c r="P13" s="22"/>
      <c r="Q13" s="22">
        <v>200000</v>
      </c>
      <c r="R13" s="22"/>
      <c r="S13" s="22">
        <v>200000</v>
      </c>
      <c r="T13" s="22"/>
      <c r="U13" s="22">
        <v>200000</v>
      </c>
      <c r="V13" s="22"/>
      <c r="W13" s="22">
        <v>200000</v>
      </c>
      <c r="X13" s="22"/>
      <c r="Y13" s="22">
        <v>200000</v>
      </c>
      <c r="Z13" s="22"/>
      <c r="AA13" s="22">
        <v>400000</v>
      </c>
      <c r="AB13" s="22"/>
      <c r="AC13" s="22">
        <v>400000</v>
      </c>
      <c r="AD13" s="22"/>
      <c r="AE13" s="22">
        <v>400000</v>
      </c>
      <c r="AF13" s="27">
        <v>0</v>
      </c>
      <c r="AG13" s="27">
        <v>0</v>
      </c>
    </row>
    <row r="14" spans="1:35" ht="15" thickBot="1" thickTop="1">
      <c r="A14" s="28"/>
      <c r="B14" s="29"/>
      <c r="C14" s="30"/>
      <c r="D14" s="43"/>
      <c r="E14" s="18"/>
      <c r="F14" s="44"/>
      <c r="G14" s="33">
        <f>SUM(G9:G13)</f>
        <v>0</v>
      </c>
      <c r="H14" s="33">
        <f aca="true" t="shared" si="1" ref="H14:AG14">SUM(H9:H13)</f>
        <v>0</v>
      </c>
      <c r="I14" s="33">
        <f t="shared" si="1"/>
        <v>10000</v>
      </c>
      <c r="J14" s="33">
        <f t="shared" si="1"/>
        <v>0</v>
      </c>
      <c r="K14" s="33">
        <f t="shared" si="1"/>
        <v>70000</v>
      </c>
      <c r="L14" s="33">
        <f t="shared" si="1"/>
        <v>0</v>
      </c>
      <c r="M14" s="33">
        <f t="shared" si="1"/>
        <v>70000</v>
      </c>
      <c r="N14" s="33">
        <f t="shared" si="1"/>
        <v>0</v>
      </c>
      <c r="O14" s="33">
        <f t="shared" si="1"/>
        <v>250000</v>
      </c>
      <c r="P14" s="33">
        <f t="shared" si="1"/>
        <v>0</v>
      </c>
      <c r="Q14" s="33">
        <f t="shared" si="1"/>
        <v>300000</v>
      </c>
      <c r="R14" s="33">
        <f t="shared" si="1"/>
        <v>0</v>
      </c>
      <c r="S14" s="33">
        <f t="shared" si="1"/>
        <v>300000</v>
      </c>
      <c r="T14" s="33">
        <f t="shared" si="1"/>
        <v>0</v>
      </c>
      <c r="U14" s="33">
        <f t="shared" si="1"/>
        <v>300000</v>
      </c>
      <c r="V14" s="33">
        <f t="shared" si="1"/>
        <v>0</v>
      </c>
      <c r="W14" s="33">
        <f t="shared" si="1"/>
        <v>350000</v>
      </c>
      <c r="X14" s="33">
        <f t="shared" si="1"/>
        <v>0</v>
      </c>
      <c r="Y14" s="33">
        <f t="shared" si="1"/>
        <v>350000</v>
      </c>
      <c r="Z14" s="33">
        <f t="shared" si="1"/>
        <v>0</v>
      </c>
      <c r="AA14" s="33">
        <f t="shared" si="1"/>
        <v>3400000</v>
      </c>
      <c r="AB14" s="33">
        <f t="shared" si="1"/>
        <v>0</v>
      </c>
      <c r="AC14" s="33">
        <f t="shared" si="1"/>
        <v>3800000</v>
      </c>
      <c r="AD14" s="33">
        <f t="shared" si="1"/>
        <v>0</v>
      </c>
      <c r="AE14" s="33">
        <f>SUM(AE9:AE13)</f>
        <v>3800000</v>
      </c>
      <c r="AF14" s="33">
        <f t="shared" si="1"/>
        <v>0</v>
      </c>
      <c r="AG14" s="33">
        <f t="shared" si="1"/>
        <v>0</v>
      </c>
      <c r="AH14" s="34"/>
      <c r="AI14" s="34"/>
    </row>
    <row r="15" spans="1:33" ht="15" thickBot="1" thickTop="1">
      <c r="A15" s="12"/>
      <c r="B15" s="12"/>
      <c r="C15" s="9"/>
      <c r="D15" s="35"/>
      <c r="E15" s="13"/>
      <c r="F15" s="13"/>
      <c r="G15" s="36"/>
      <c r="H15" s="36"/>
      <c r="I15" s="36"/>
      <c r="J15" s="36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8"/>
      <c r="AG15" s="38"/>
    </row>
    <row r="16" spans="1:33" ht="55.5" thickBot="1" thickTop="1">
      <c r="A16" s="12" t="s">
        <v>57</v>
      </c>
      <c r="B16" s="12" t="s">
        <v>58</v>
      </c>
      <c r="C16" s="9" t="s">
        <v>59</v>
      </c>
      <c r="D16" s="9" t="s">
        <v>60</v>
      </c>
      <c r="E16" s="13">
        <v>39637</v>
      </c>
      <c r="F16" s="13">
        <v>39638</v>
      </c>
      <c r="G16" s="36">
        <v>0</v>
      </c>
      <c r="H16" s="36"/>
      <c r="I16" s="36">
        <v>0</v>
      </c>
      <c r="J16" s="36"/>
      <c r="K16" s="36">
        <v>50000</v>
      </c>
      <c r="L16" s="36"/>
      <c r="M16" s="36">
        <v>50000</v>
      </c>
      <c r="N16" s="36"/>
      <c r="O16" s="36">
        <v>180000</v>
      </c>
      <c r="P16" s="36"/>
      <c r="Q16" s="36">
        <v>180000</v>
      </c>
      <c r="R16" s="36"/>
      <c r="S16" s="36">
        <v>180000</v>
      </c>
      <c r="T16" s="36"/>
      <c r="U16" s="36">
        <v>300000</v>
      </c>
      <c r="V16" s="36"/>
      <c r="W16" s="36">
        <v>300000</v>
      </c>
      <c r="X16" s="36"/>
      <c r="Y16" s="36">
        <v>300000</v>
      </c>
      <c r="Z16" s="36"/>
      <c r="AA16" s="37">
        <v>480000</v>
      </c>
      <c r="AB16" s="37"/>
      <c r="AC16" s="37">
        <v>480000</v>
      </c>
      <c r="AD16" s="37"/>
      <c r="AE16" s="37">
        <v>480000</v>
      </c>
      <c r="AF16" s="41">
        <v>0</v>
      </c>
      <c r="AG16" s="38">
        <v>0</v>
      </c>
    </row>
    <row r="17" spans="1:33" ht="55.5" thickBot="1" thickTop="1">
      <c r="A17" s="12" t="s">
        <v>57</v>
      </c>
      <c r="B17" s="12" t="s">
        <v>58</v>
      </c>
      <c r="C17" s="9" t="s">
        <v>61</v>
      </c>
      <c r="D17" s="35" t="s">
        <v>62</v>
      </c>
      <c r="E17" s="13">
        <v>39668</v>
      </c>
      <c r="F17" s="13">
        <v>39608</v>
      </c>
      <c r="G17" s="36">
        <v>0</v>
      </c>
      <c r="H17" s="36"/>
      <c r="I17" s="36">
        <v>0</v>
      </c>
      <c r="J17" s="36"/>
      <c r="K17" s="37">
        <v>300000</v>
      </c>
      <c r="L17" s="37"/>
      <c r="M17" s="37">
        <v>300000</v>
      </c>
      <c r="N17" s="37"/>
      <c r="O17" s="37">
        <v>500000</v>
      </c>
      <c r="P17" s="37"/>
      <c r="Q17" s="37">
        <v>500000</v>
      </c>
      <c r="R17" s="37"/>
      <c r="S17" s="37">
        <v>500000</v>
      </c>
      <c r="T17" s="37"/>
      <c r="U17" s="37">
        <v>500000</v>
      </c>
      <c r="V17" s="37"/>
      <c r="W17" s="37">
        <v>800000</v>
      </c>
      <c r="X17" s="37"/>
      <c r="Y17" s="37">
        <v>800000</v>
      </c>
      <c r="Z17" s="37"/>
      <c r="AA17" s="37">
        <v>1250000</v>
      </c>
      <c r="AB17" s="37"/>
      <c r="AC17" s="37">
        <v>1250000</v>
      </c>
      <c r="AD17" s="37"/>
      <c r="AE17" s="37">
        <v>1250000</v>
      </c>
      <c r="AF17" s="38">
        <v>1000000</v>
      </c>
      <c r="AG17" s="38">
        <v>1000000</v>
      </c>
    </row>
    <row r="18" spans="1:33" ht="69" thickBot="1" thickTop="1">
      <c r="A18" s="12" t="s">
        <v>57</v>
      </c>
      <c r="B18" s="12" t="s">
        <v>58</v>
      </c>
      <c r="C18" s="35" t="s">
        <v>63</v>
      </c>
      <c r="D18" s="35" t="s">
        <v>64</v>
      </c>
      <c r="E18" s="13">
        <v>39668</v>
      </c>
      <c r="F18" s="13">
        <v>39608</v>
      </c>
      <c r="G18" s="36">
        <v>0</v>
      </c>
      <c r="H18" s="36"/>
      <c r="I18" s="36">
        <v>0</v>
      </c>
      <c r="J18" s="36"/>
      <c r="K18" s="36">
        <v>100000</v>
      </c>
      <c r="L18" s="36"/>
      <c r="M18" s="36">
        <v>100000</v>
      </c>
      <c r="N18" s="36"/>
      <c r="O18" s="36">
        <v>250000</v>
      </c>
      <c r="P18" s="36"/>
      <c r="Q18" s="36">
        <v>250000</v>
      </c>
      <c r="R18" s="36"/>
      <c r="S18" s="36">
        <v>250000</v>
      </c>
      <c r="T18" s="36"/>
      <c r="U18" s="36">
        <v>350000</v>
      </c>
      <c r="V18" s="36"/>
      <c r="W18" s="36">
        <v>350000</v>
      </c>
      <c r="X18" s="36"/>
      <c r="Y18" s="36">
        <v>350000</v>
      </c>
      <c r="Z18" s="36"/>
      <c r="AA18" s="36">
        <v>500000</v>
      </c>
      <c r="AB18" s="36"/>
      <c r="AC18" s="36">
        <v>500000</v>
      </c>
      <c r="AD18" s="37"/>
      <c r="AE18" s="37">
        <v>500000</v>
      </c>
      <c r="AF18" s="38">
        <v>0</v>
      </c>
      <c r="AG18" s="38">
        <v>0</v>
      </c>
    </row>
    <row r="19" spans="1:33" s="34" customFormat="1" ht="69" thickBot="1" thickTop="1">
      <c r="A19" s="12" t="s">
        <v>57</v>
      </c>
      <c r="B19" s="12" t="s">
        <v>58</v>
      </c>
      <c r="C19" s="35" t="s">
        <v>65</v>
      </c>
      <c r="D19" s="35" t="s">
        <v>66</v>
      </c>
      <c r="E19" s="13">
        <v>39637</v>
      </c>
      <c r="F19" s="45" t="s">
        <v>67</v>
      </c>
      <c r="G19" s="46">
        <v>0</v>
      </c>
      <c r="H19" s="46"/>
      <c r="I19" s="46">
        <v>0</v>
      </c>
      <c r="J19" s="46"/>
      <c r="K19" s="36">
        <v>300000</v>
      </c>
      <c r="L19" s="46"/>
      <c r="M19" s="36">
        <v>300000</v>
      </c>
      <c r="N19" s="46"/>
      <c r="O19" s="36">
        <v>500000</v>
      </c>
      <c r="P19" s="46"/>
      <c r="Q19" s="36">
        <v>500000</v>
      </c>
      <c r="R19" s="36"/>
      <c r="S19" s="36">
        <v>500000</v>
      </c>
      <c r="T19" s="46"/>
      <c r="U19" s="36">
        <v>700000</v>
      </c>
      <c r="V19" s="46"/>
      <c r="W19" s="36">
        <v>700000</v>
      </c>
      <c r="X19" s="36"/>
      <c r="Y19" s="36">
        <v>700000</v>
      </c>
      <c r="Z19" s="46"/>
      <c r="AA19" s="36">
        <v>900000</v>
      </c>
      <c r="AB19" s="46"/>
      <c r="AC19" s="36">
        <v>900000</v>
      </c>
      <c r="AD19" s="46"/>
      <c r="AE19" s="36">
        <v>900000</v>
      </c>
      <c r="AF19" s="46">
        <v>0</v>
      </c>
      <c r="AG19" s="46">
        <v>0</v>
      </c>
    </row>
    <row r="20" spans="1:33" ht="42" thickBot="1" thickTop="1">
      <c r="A20" s="12" t="s">
        <v>57</v>
      </c>
      <c r="B20" s="12" t="s">
        <v>58</v>
      </c>
      <c r="C20" s="9" t="s">
        <v>68</v>
      </c>
      <c r="D20" s="9" t="s">
        <v>69</v>
      </c>
      <c r="E20" s="47">
        <v>39637</v>
      </c>
      <c r="F20" s="47">
        <v>39608</v>
      </c>
      <c r="G20" s="20">
        <v>0</v>
      </c>
      <c r="H20" s="20"/>
      <c r="I20" s="20">
        <v>375000</v>
      </c>
      <c r="J20" s="20"/>
      <c r="K20" s="20">
        <f>100000+375000</f>
        <v>475000</v>
      </c>
      <c r="L20" s="20"/>
      <c r="M20" s="20">
        <v>475000</v>
      </c>
      <c r="N20" s="20"/>
      <c r="O20" s="20">
        <f>475000+375000</f>
        <v>850000</v>
      </c>
      <c r="P20" s="20"/>
      <c r="Q20" s="20">
        <f>475000+375000</f>
        <v>850000</v>
      </c>
      <c r="R20" s="20"/>
      <c r="S20" s="20">
        <f>475000+375000</f>
        <v>850000</v>
      </c>
      <c r="T20" s="20"/>
      <c r="U20" s="20">
        <f aca="true" t="shared" si="2" ref="U20:AC20">475000+375000</f>
        <v>850000</v>
      </c>
      <c r="V20" s="20"/>
      <c r="W20" s="20">
        <f t="shared" si="2"/>
        <v>850000</v>
      </c>
      <c r="X20" s="20"/>
      <c r="Y20" s="20">
        <f t="shared" si="2"/>
        <v>850000</v>
      </c>
      <c r="Z20" s="20"/>
      <c r="AA20" s="20">
        <f t="shared" si="2"/>
        <v>850000</v>
      </c>
      <c r="AB20" s="20"/>
      <c r="AC20" s="20">
        <f t="shared" si="2"/>
        <v>850000</v>
      </c>
      <c r="AD20" s="22"/>
      <c r="AE20" s="22">
        <v>850000</v>
      </c>
      <c r="AF20" s="27">
        <v>0</v>
      </c>
      <c r="AG20" s="27">
        <v>0</v>
      </c>
    </row>
    <row r="21" spans="1:33" ht="69" thickBot="1" thickTop="1">
      <c r="A21" s="12" t="s">
        <v>70</v>
      </c>
      <c r="B21" s="12" t="s">
        <v>58</v>
      </c>
      <c r="C21" s="9" t="s">
        <v>71</v>
      </c>
      <c r="D21" s="9" t="s">
        <v>72</v>
      </c>
      <c r="E21" s="13">
        <v>39637</v>
      </c>
      <c r="F21" s="13">
        <v>39608</v>
      </c>
      <c r="G21" s="48">
        <v>0</v>
      </c>
      <c r="H21" s="48"/>
      <c r="I21" s="36">
        <v>0</v>
      </c>
      <c r="J21" s="36"/>
      <c r="K21" s="49">
        <v>0</v>
      </c>
      <c r="L21" s="49"/>
      <c r="M21" s="36">
        <v>80000</v>
      </c>
      <c r="N21" s="36"/>
      <c r="O21" s="36">
        <v>80000</v>
      </c>
      <c r="P21" s="36"/>
      <c r="Q21" s="36">
        <v>200000</v>
      </c>
      <c r="R21" s="36"/>
      <c r="S21" s="36">
        <v>200000</v>
      </c>
      <c r="T21" s="36"/>
      <c r="U21" s="36">
        <v>200000</v>
      </c>
      <c r="V21" s="36"/>
      <c r="W21" s="36">
        <v>300000</v>
      </c>
      <c r="X21" s="36"/>
      <c r="Y21" s="36">
        <v>300000</v>
      </c>
      <c r="Z21" s="36"/>
      <c r="AA21" s="36">
        <v>357000</v>
      </c>
      <c r="AB21" s="36"/>
      <c r="AC21" s="36">
        <v>357000</v>
      </c>
      <c r="AD21" s="50"/>
      <c r="AE21" s="37">
        <v>357000</v>
      </c>
      <c r="AF21" s="38">
        <v>0</v>
      </c>
      <c r="AG21" s="38">
        <v>0</v>
      </c>
    </row>
    <row r="22" spans="1:33" ht="42" thickBot="1" thickTop="1">
      <c r="A22" s="12" t="s">
        <v>73</v>
      </c>
      <c r="B22" s="12" t="s">
        <v>58</v>
      </c>
      <c r="C22" s="9" t="s">
        <v>74</v>
      </c>
      <c r="D22" s="9" t="s">
        <v>75</v>
      </c>
      <c r="E22" s="13">
        <v>39699</v>
      </c>
      <c r="F22" s="13">
        <v>39516</v>
      </c>
      <c r="G22" s="36">
        <v>0</v>
      </c>
      <c r="H22" s="36"/>
      <c r="I22" s="36">
        <v>0</v>
      </c>
      <c r="J22" s="36"/>
      <c r="K22" s="36">
        <v>0</v>
      </c>
      <c r="L22" s="36"/>
      <c r="M22" s="36">
        <v>200000</v>
      </c>
      <c r="N22" s="36"/>
      <c r="O22" s="36">
        <v>200000</v>
      </c>
      <c r="P22" s="36"/>
      <c r="Q22" s="36">
        <v>200000</v>
      </c>
      <c r="R22" s="36"/>
      <c r="S22" s="36">
        <v>200000</v>
      </c>
      <c r="T22" s="37"/>
      <c r="U22" s="37">
        <v>400000</v>
      </c>
      <c r="V22" s="37"/>
      <c r="W22" s="37">
        <v>400000</v>
      </c>
      <c r="X22" s="37"/>
      <c r="Y22" s="37">
        <v>400000</v>
      </c>
      <c r="Z22" s="37"/>
      <c r="AA22" s="37">
        <v>550000</v>
      </c>
      <c r="AB22" s="37"/>
      <c r="AC22" s="37">
        <v>550000</v>
      </c>
      <c r="AD22" s="37"/>
      <c r="AE22" s="37">
        <v>550000</v>
      </c>
      <c r="AF22" s="38">
        <v>0</v>
      </c>
      <c r="AG22" s="38">
        <v>0</v>
      </c>
    </row>
    <row r="23" spans="1:33" ht="55.5" thickBot="1" thickTop="1">
      <c r="A23" s="12"/>
      <c r="B23" s="51" t="s">
        <v>58</v>
      </c>
      <c r="C23" s="52" t="s">
        <v>76</v>
      </c>
      <c r="D23" s="52" t="s">
        <v>77</v>
      </c>
      <c r="E23" s="53">
        <v>39904</v>
      </c>
      <c r="F23" s="53">
        <v>39994</v>
      </c>
      <c r="G23" s="54">
        <v>0</v>
      </c>
      <c r="H23" s="54"/>
      <c r="I23" s="54">
        <v>0</v>
      </c>
      <c r="J23" s="54"/>
      <c r="K23" s="54">
        <v>0</v>
      </c>
      <c r="L23" s="54"/>
      <c r="M23" s="54">
        <v>0</v>
      </c>
      <c r="N23" s="54"/>
      <c r="O23" s="54">
        <v>0</v>
      </c>
      <c r="P23" s="54"/>
      <c r="Q23" s="54">
        <v>0</v>
      </c>
      <c r="R23" s="54"/>
      <c r="S23" s="54">
        <v>0</v>
      </c>
      <c r="T23" s="24"/>
      <c r="U23" s="24">
        <v>0</v>
      </c>
      <c r="V23" s="24"/>
      <c r="W23" s="24">
        <v>0</v>
      </c>
      <c r="X23" s="24"/>
      <c r="Y23" s="24">
        <v>0</v>
      </c>
      <c r="Z23" s="24"/>
      <c r="AA23" s="24">
        <v>380000</v>
      </c>
      <c r="AB23" s="24"/>
      <c r="AC23" s="24">
        <v>760000</v>
      </c>
      <c r="AD23" s="24"/>
      <c r="AE23" s="24">
        <v>760000</v>
      </c>
      <c r="AF23" s="27"/>
      <c r="AG23" s="27"/>
    </row>
    <row r="24" spans="1:33" ht="69" thickBot="1" thickTop="1">
      <c r="A24" s="12" t="s">
        <v>73</v>
      </c>
      <c r="B24" s="12" t="s">
        <v>58</v>
      </c>
      <c r="C24" s="9" t="s">
        <v>78</v>
      </c>
      <c r="D24" s="9" t="s">
        <v>79</v>
      </c>
      <c r="E24" s="13">
        <v>39699</v>
      </c>
      <c r="F24" s="13">
        <v>39516</v>
      </c>
      <c r="G24" s="20">
        <v>0</v>
      </c>
      <c r="H24" s="20"/>
      <c r="I24" s="20">
        <v>0</v>
      </c>
      <c r="J24" s="20"/>
      <c r="K24" s="20">
        <v>0</v>
      </c>
      <c r="L24" s="20"/>
      <c r="M24" s="20">
        <v>200000</v>
      </c>
      <c r="N24" s="20"/>
      <c r="O24" s="20">
        <v>200000</v>
      </c>
      <c r="P24" s="20"/>
      <c r="Q24" s="20">
        <v>300000</v>
      </c>
      <c r="R24" s="20"/>
      <c r="S24" s="20">
        <v>300000</v>
      </c>
      <c r="T24" s="20"/>
      <c r="U24" s="20">
        <v>300000</v>
      </c>
      <c r="V24" s="20"/>
      <c r="W24" s="20">
        <v>300000</v>
      </c>
      <c r="X24" s="20"/>
      <c r="Y24" s="20">
        <v>300000</v>
      </c>
      <c r="Z24" s="20"/>
      <c r="AA24" s="20">
        <v>300000</v>
      </c>
      <c r="AB24" s="20"/>
      <c r="AC24" s="20">
        <v>300000</v>
      </c>
      <c r="AD24" s="22"/>
      <c r="AE24" s="22">
        <v>300000</v>
      </c>
      <c r="AF24" s="27">
        <v>0</v>
      </c>
      <c r="AG24" s="27">
        <v>0</v>
      </c>
    </row>
    <row r="25" spans="1:34" ht="15" thickBot="1" thickTop="1">
      <c r="A25" s="28"/>
      <c r="B25" s="29"/>
      <c r="C25" s="30"/>
      <c r="D25" s="30"/>
      <c r="E25" s="30"/>
      <c r="F25" s="30"/>
      <c r="G25" s="33">
        <f>SUM(G16:G24)</f>
        <v>0</v>
      </c>
      <c r="H25" s="33"/>
      <c r="I25" s="33">
        <f>SUM(I16:I24)</f>
        <v>375000</v>
      </c>
      <c r="J25" s="33"/>
      <c r="K25" s="33">
        <f>SUM(K16:K24)</f>
        <v>1225000</v>
      </c>
      <c r="L25" s="33"/>
      <c r="M25" s="33">
        <f aca="true" t="shared" si="3" ref="M25:AG25">SUM(M16:M24)</f>
        <v>1705000</v>
      </c>
      <c r="N25" s="33">
        <f t="shared" si="3"/>
        <v>0</v>
      </c>
      <c r="O25" s="33">
        <f t="shared" si="3"/>
        <v>2760000</v>
      </c>
      <c r="P25" s="33">
        <f t="shared" si="3"/>
        <v>0</v>
      </c>
      <c r="Q25" s="33">
        <f t="shared" si="3"/>
        <v>2980000</v>
      </c>
      <c r="R25" s="33">
        <f t="shared" si="3"/>
        <v>0</v>
      </c>
      <c r="S25" s="33">
        <f t="shared" si="3"/>
        <v>2980000</v>
      </c>
      <c r="T25" s="33">
        <f t="shared" si="3"/>
        <v>0</v>
      </c>
      <c r="U25" s="33">
        <f t="shared" si="3"/>
        <v>3600000</v>
      </c>
      <c r="V25" s="33">
        <f t="shared" si="3"/>
        <v>0</v>
      </c>
      <c r="W25" s="33">
        <f t="shared" si="3"/>
        <v>4000000</v>
      </c>
      <c r="X25" s="33">
        <f t="shared" si="3"/>
        <v>0</v>
      </c>
      <c r="Y25" s="33">
        <f t="shared" si="3"/>
        <v>4000000</v>
      </c>
      <c r="Z25" s="33">
        <f t="shared" si="3"/>
        <v>0</v>
      </c>
      <c r="AA25" s="33">
        <f t="shared" si="3"/>
        <v>5567000</v>
      </c>
      <c r="AB25" s="33">
        <f t="shared" si="3"/>
        <v>0</v>
      </c>
      <c r="AC25" s="33">
        <f t="shared" si="3"/>
        <v>5947000</v>
      </c>
      <c r="AD25" s="33">
        <f t="shared" si="3"/>
        <v>0</v>
      </c>
      <c r="AE25" s="33">
        <f t="shared" si="3"/>
        <v>5947000</v>
      </c>
      <c r="AF25" s="33">
        <f t="shared" si="3"/>
        <v>1000000</v>
      </c>
      <c r="AG25" s="33">
        <f t="shared" si="3"/>
        <v>1000000</v>
      </c>
      <c r="AH25" s="34"/>
    </row>
    <row r="26" spans="1:33" ht="15" thickBot="1" thickTop="1">
      <c r="A26" s="12"/>
      <c r="B26" s="12"/>
      <c r="C26" s="9"/>
      <c r="D26" s="35"/>
      <c r="E26" s="13"/>
      <c r="F26" s="13"/>
      <c r="G26" s="36"/>
      <c r="H26" s="36"/>
      <c r="I26" s="36"/>
      <c r="J26" s="36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8"/>
      <c r="AG26" s="38"/>
    </row>
    <row r="27" spans="1:33" ht="96" thickBot="1" thickTop="1">
      <c r="A27" s="12" t="s">
        <v>80</v>
      </c>
      <c r="B27" s="12" t="s">
        <v>81</v>
      </c>
      <c r="C27" s="9" t="s">
        <v>82</v>
      </c>
      <c r="D27" s="9" t="s">
        <v>83</v>
      </c>
      <c r="E27" s="13">
        <v>39569</v>
      </c>
      <c r="F27" s="13">
        <v>39994</v>
      </c>
      <c r="G27" s="36">
        <v>5100000</v>
      </c>
      <c r="H27" s="36"/>
      <c r="I27" s="36">
        <v>5100000</v>
      </c>
      <c r="J27" s="36"/>
      <c r="K27" s="36">
        <v>5100000</v>
      </c>
      <c r="L27" s="36"/>
      <c r="M27" s="36">
        <v>5100000</v>
      </c>
      <c r="N27" s="36"/>
      <c r="O27" s="36">
        <v>5100000</v>
      </c>
      <c r="P27" s="36"/>
      <c r="Q27" s="36">
        <v>5100000</v>
      </c>
      <c r="R27" s="36"/>
      <c r="S27" s="36">
        <v>5100000</v>
      </c>
      <c r="T27" s="36"/>
      <c r="U27" s="36">
        <v>5100000</v>
      </c>
      <c r="V27" s="36"/>
      <c r="W27" s="36">
        <v>5100000</v>
      </c>
      <c r="X27" s="36"/>
      <c r="Y27" s="36">
        <v>5100000</v>
      </c>
      <c r="Z27" s="36"/>
      <c r="AA27" s="36">
        <v>5100000</v>
      </c>
      <c r="AB27" s="37"/>
      <c r="AC27" s="36">
        <v>5100000</v>
      </c>
      <c r="AD27" s="37"/>
      <c r="AE27" s="37">
        <v>5100000</v>
      </c>
      <c r="AF27" s="41">
        <v>0</v>
      </c>
      <c r="AG27" s="38">
        <v>0</v>
      </c>
    </row>
    <row r="28" spans="1:33" ht="42" thickBot="1" thickTop="1">
      <c r="A28" s="12" t="s">
        <v>80</v>
      </c>
      <c r="B28" s="12" t="s">
        <v>81</v>
      </c>
      <c r="C28" s="9" t="s">
        <v>84</v>
      </c>
      <c r="D28" s="9" t="s">
        <v>85</v>
      </c>
      <c r="E28" s="13">
        <v>39569</v>
      </c>
      <c r="F28" s="13">
        <v>39783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7">
        <v>1000000</v>
      </c>
      <c r="R28" s="37"/>
      <c r="S28" s="37">
        <v>1000000</v>
      </c>
      <c r="T28" s="37"/>
      <c r="U28" s="37">
        <v>1000000</v>
      </c>
      <c r="V28" s="37"/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55">
        <v>0</v>
      </c>
      <c r="AD28" s="55">
        <v>0</v>
      </c>
      <c r="AE28" s="55">
        <v>0</v>
      </c>
      <c r="AF28" s="41">
        <v>0</v>
      </c>
      <c r="AG28" s="38">
        <v>0</v>
      </c>
    </row>
    <row r="29" spans="1:33" s="34" customFormat="1" ht="28.5" thickBot="1" thickTop="1">
      <c r="A29" s="56" t="s">
        <v>86</v>
      </c>
      <c r="B29" s="12" t="s">
        <v>81</v>
      </c>
      <c r="C29" s="9" t="s">
        <v>87</v>
      </c>
      <c r="D29" s="9" t="s">
        <v>88</v>
      </c>
      <c r="E29" s="13">
        <v>39508</v>
      </c>
      <c r="F29" s="13">
        <v>39994</v>
      </c>
      <c r="G29" s="46">
        <v>0</v>
      </c>
      <c r="H29" s="46"/>
      <c r="I29" s="46">
        <v>0</v>
      </c>
      <c r="J29" s="46"/>
      <c r="K29" s="46">
        <v>0</v>
      </c>
      <c r="L29" s="46"/>
      <c r="M29" s="36">
        <v>150000</v>
      </c>
      <c r="N29" s="46"/>
      <c r="O29" s="36">
        <v>150000</v>
      </c>
      <c r="P29" s="36"/>
      <c r="Q29" s="36">
        <v>150000</v>
      </c>
      <c r="R29" s="57"/>
      <c r="S29" s="37">
        <v>300000</v>
      </c>
      <c r="T29" s="57"/>
      <c r="U29" s="37">
        <v>300000</v>
      </c>
      <c r="V29" s="57"/>
      <c r="W29" s="37">
        <v>500000</v>
      </c>
      <c r="X29" s="57"/>
      <c r="Y29" s="37">
        <v>500000</v>
      </c>
      <c r="Z29" s="37"/>
      <c r="AA29" s="37">
        <v>500000</v>
      </c>
      <c r="AB29" s="57"/>
      <c r="AC29" s="58">
        <v>2050000</v>
      </c>
      <c r="AD29" s="59"/>
      <c r="AE29" s="58">
        <v>2050000</v>
      </c>
      <c r="AF29" s="57">
        <v>0</v>
      </c>
      <c r="AG29" s="57">
        <v>0</v>
      </c>
    </row>
    <row r="30" spans="1:33" ht="55.5" thickBot="1" thickTop="1">
      <c r="A30" s="12" t="s">
        <v>89</v>
      </c>
      <c r="B30" s="12" t="s">
        <v>81</v>
      </c>
      <c r="C30" s="35" t="s">
        <v>90</v>
      </c>
      <c r="D30" s="35" t="s">
        <v>91</v>
      </c>
      <c r="E30" s="13">
        <v>39539</v>
      </c>
      <c r="F30" s="13">
        <v>39903</v>
      </c>
      <c r="G30" s="36">
        <v>0</v>
      </c>
      <c r="H30" s="36"/>
      <c r="I30" s="36">
        <v>0</v>
      </c>
      <c r="J30" s="36"/>
      <c r="K30" s="36">
        <v>500000</v>
      </c>
      <c r="L30" s="36"/>
      <c r="M30" s="36">
        <v>500000</v>
      </c>
      <c r="N30" s="36"/>
      <c r="O30" s="36">
        <v>1000000</v>
      </c>
      <c r="P30" s="36"/>
      <c r="Q30" s="36">
        <v>1000000</v>
      </c>
      <c r="R30" s="36"/>
      <c r="S30" s="36">
        <v>2000000</v>
      </c>
      <c r="T30" s="36"/>
      <c r="U30" s="36">
        <v>2000000</v>
      </c>
      <c r="V30" s="36"/>
      <c r="W30" s="36">
        <v>3000000</v>
      </c>
      <c r="X30" s="36"/>
      <c r="Y30" s="36">
        <v>3000000</v>
      </c>
      <c r="Z30" s="36"/>
      <c r="AA30" s="36">
        <v>3000000</v>
      </c>
      <c r="AB30" s="36"/>
      <c r="AC30" s="36">
        <v>3000000</v>
      </c>
      <c r="AD30" s="37"/>
      <c r="AE30" s="37">
        <v>3000000</v>
      </c>
      <c r="AF30" s="38">
        <v>0</v>
      </c>
      <c r="AG30" s="38">
        <v>0</v>
      </c>
    </row>
    <row r="31" spans="1:33" ht="42" thickBot="1" thickTop="1">
      <c r="A31" s="56" t="s">
        <v>80</v>
      </c>
      <c r="B31" s="12" t="s">
        <v>81</v>
      </c>
      <c r="C31" s="35" t="s">
        <v>92</v>
      </c>
      <c r="D31" s="35" t="s">
        <v>93</v>
      </c>
      <c r="E31" s="13"/>
      <c r="F31" s="13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>
        <v>2850000</v>
      </c>
      <c r="AG31" s="36">
        <v>2000000</v>
      </c>
    </row>
    <row r="32" spans="1:33" ht="42" thickBot="1" thickTop="1">
      <c r="A32" s="56" t="s">
        <v>80</v>
      </c>
      <c r="B32" s="12" t="s">
        <v>81</v>
      </c>
      <c r="C32" s="9" t="s">
        <v>94</v>
      </c>
      <c r="D32" s="9" t="s">
        <v>95</v>
      </c>
      <c r="E32" s="13"/>
      <c r="F32" s="13"/>
      <c r="G32" s="21"/>
      <c r="H32" s="21"/>
      <c r="I32" s="20"/>
      <c r="J32" s="20"/>
      <c r="K32" s="60"/>
      <c r="L32" s="6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61"/>
      <c r="AD32" s="61"/>
      <c r="AE32" s="22"/>
      <c r="AF32" s="27">
        <v>2000000</v>
      </c>
      <c r="AG32" s="27">
        <v>0</v>
      </c>
    </row>
    <row r="33" spans="1:33" s="34" customFormat="1" ht="15" thickBot="1" thickTop="1">
      <c r="A33" s="62"/>
      <c r="B33" s="63"/>
      <c r="C33" s="64"/>
      <c r="D33" s="64"/>
      <c r="E33" s="65"/>
      <c r="F33" s="65"/>
      <c r="G33" s="66">
        <f>SUM(G27:G32)</f>
        <v>5100000</v>
      </c>
      <c r="H33" s="66">
        <f aca="true" t="shared" si="4" ref="H33:AG33">SUM(H27:H32)</f>
        <v>0</v>
      </c>
      <c r="I33" s="66">
        <f t="shared" si="4"/>
        <v>5100000</v>
      </c>
      <c r="J33" s="66">
        <f t="shared" si="4"/>
        <v>0</v>
      </c>
      <c r="K33" s="66">
        <f t="shared" si="4"/>
        <v>5600000</v>
      </c>
      <c r="L33" s="66">
        <f t="shared" si="4"/>
        <v>0</v>
      </c>
      <c r="M33" s="66">
        <f t="shared" si="4"/>
        <v>5750000</v>
      </c>
      <c r="N33" s="66">
        <f t="shared" si="4"/>
        <v>0</v>
      </c>
      <c r="O33" s="66">
        <f t="shared" si="4"/>
        <v>6250000</v>
      </c>
      <c r="P33" s="66">
        <f t="shared" si="4"/>
        <v>0</v>
      </c>
      <c r="Q33" s="66">
        <f t="shared" si="4"/>
        <v>7250000</v>
      </c>
      <c r="R33" s="66">
        <f t="shared" si="4"/>
        <v>0</v>
      </c>
      <c r="S33" s="66">
        <f t="shared" si="4"/>
        <v>8400000</v>
      </c>
      <c r="T33" s="66">
        <f t="shared" si="4"/>
        <v>0</v>
      </c>
      <c r="U33" s="66">
        <f t="shared" si="4"/>
        <v>8400000</v>
      </c>
      <c r="V33" s="66">
        <f t="shared" si="4"/>
        <v>0</v>
      </c>
      <c r="W33" s="66">
        <f t="shared" si="4"/>
        <v>8600000</v>
      </c>
      <c r="X33" s="66">
        <f t="shared" si="4"/>
        <v>0</v>
      </c>
      <c r="Y33" s="66">
        <f t="shared" si="4"/>
        <v>8600000</v>
      </c>
      <c r="Z33" s="66">
        <f t="shared" si="4"/>
        <v>0</v>
      </c>
      <c r="AA33" s="66">
        <f t="shared" si="4"/>
        <v>8600000</v>
      </c>
      <c r="AB33" s="66">
        <f t="shared" si="4"/>
        <v>0</v>
      </c>
      <c r="AC33" s="66">
        <f t="shared" si="4"/>
        <v>10150000</v>
      </c>
      <c r="AD33" s="66">
        <f t="shared" si="4"/>
        <v>0</v>
      </c>
      <c r="AE33" s="66">
        <f t="shared" si="4"/>
        <v>10150000</v>
      </c>
      <c r="AF33" s="66">
        <f t="shared" si="4"/>
        <v>4850000</v>
      </c>
      <c r="AG33" s="66">
        <f t="shared" si="4"/>
        <v>2000000</v>
      </c>
    </row>
    <row r="34" spans="1:33" ht="15" thickBot="1" thickTop="1">
      <c r="A34" s="12"/>
      <c r="B34" s="12"/>
      <c r="C34" s="9"/>
      <c r="D34" s="35"/>
      <c r="E34" s="13"/>
      <c r="F34" s="13"/>
      <c r="G34" s="36"/>
      <c r="H34" s="36"/>
      <c r="I34" s="36"/>
      <c r="J34" s="36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8"/>
      <c r="AG34" s="38"/>
    </row>
    <row r="35" spans="1:33" ht="55.5" thickBot="1" thickTop="1">
      <c r="A35" s="12" t="s">
        <v>96</v>
      </c>
      <c r="B35" s="12" t="s">
        <v>97</v>
      </c>
      <c r="C35" s="9" t="s">
        <v>98</v>
      </c>
      <c r="D35" s="9" t="s">
        <v>99</v>
      </c>
      <c r="E35" s="13">
        <v>39722</v>
      </c>
      <c r="F35" s="13">
        <v>39994</v>
      </c>
      <c r="G35" s="36">
        <v>0</v>
      </c>
      <c r="H35" s="36"/>
      <c r="I35" s="36">
        <v>0</v>
      </c>
      <c r="J35" s="36"/>
      <c r="K35" s="36">
        <v>0</v>
      </c>
      <c r="L35" s="36"/>
      <c r="M35" s="36">
        <v>50000</v>
      </c>
      <c r="N35" s="36"/>
      <c r="O35" s="36">
        <v>50000</v>
      </c>
      <c r="P35" s="36"/>
      <c r="Q35" s="36">
        <v>80000</v>
      </c>
      <c r="R35" s="36"/>
      <c r="S35" s="37">
        <v>80000</v>
      </c>
      <c r="T35" s="37"/>
      <c r="U35" s="37">
        <v>100000</v>
      </c>
      <c r="V35" s="37"/>
      <c r="W35" s="37">
        <v>100000</v>
      </c>
      <c r="X35" s="37"/>
      <c r="Y35" s="37">
        <v>150000</v>
      </c>
      <c r="Z35" s="37"/>
      <c r="AA35" s="37">
        <v>200000</v>
      </c>
      <c r="AB35" s="37"/>
      <c r="AC35" s="37">
        <v>300000</v>
      </c>
      <c r="AD35" s="37"/>
      <c r="AE35" s="37">
        <v>300000</v>
      </c>
      <c r="AF35" s="38">
        <v>200000</v>
      </c>
      <c r="AG35" s="38">
        <v>200000</v>
      </c>
    </row>
    <row r="36" spans="1:33" s="11" customFormat="1" ht="69" thickBot="1" thickTop="1">
      <c r="A36" s="12" t="s">
        <v>96</v>
      </c>
      <c r="B36" s="12" t="s">
        <v>97</v>
      </c>
      <c r="C36" s="9" t="s">
        <v>100</v>
      </c>
      <c r="D36" s="9" t="s">
        <v>101</v>
      </c>
      <c r="E36" s="13">
        <v>39630</v>
      </c>
      <c r="F36" s="13">
        <v>39994</v>
      </c>
      <c r="G36" s="36">
        <v>100000</v>
      </c>
      <c r="H36" s="36"/>
      <c r="I36" s="36">
        <v>100000</v>
      </c>
      <c r="J36" s="36"/>
      <c r="K36" s="36">
        <v>100000</v>
      </c>
      <c r="L36" s="36"/>
      <c r="M36" s="36">
        <v>100000</v>
      </c>
      <c r="N36" s="36"/>
      <c r="O36" s="36">
        <v>150000</v>
      </c>
      <c r="P36" s="36"/>
      <c r="Q36" s="36">
        <v>150000</v>
      </c>
      <c r="R36" s="36"/>
      <c r="S36" s="36">
        <v>200000</v>
      </c>
      <c r="T36" s="36"/>
      <c r="U36" s="36">
        <v>200000</v>
      </c>
      <c r="V36" s="36"/>
      <c r="W36" s="36">
        <v>300000</v>
      </c>
      <c r="X36" s="36"/>
      <c r="Y36" s="36">
        <v>300000</v>
      </c>
      <c r="Z36" s="36"/>
      <c r="AA36" s="37">
        <v>400000</v>
      </c>
      <c r="AB36" s="37"/>
      <c r="AC36" s="37">
        <v>650000</v>
      </c>
      <c r="AD36" s="37"/>
      <c r="AE36" s="37">
        <v>650000</v>
      </c>
      <c r="AF36" s="27">
        <v>0</v>
      </c>
      <c r="AG36" s="27">
        <v>0</v>
      </c>
    </row>
    <row r="37" spans="1:33" ht="69" thickBot="1" thickTop="1">
      <c r="A37" s="12" t="s">
        <v>102</v>
      </c>
      <c r="B37" s="12" t="s">
        <v>97</v>
      </c>
      <c r="C37" s="9" t="s">
        <v>103</v>
      </c>
      <c r="D37" s="9" t="s">
        <v>104</v>
      </c>
      <c r="E37" s="13">
        <v>39660</v>
      </c>
      <c r="F37" s="13">
        <v>39994</v>
      </c>
      <c r="G37" s="20">
        <v>10000</v>
      </c>
      <c r="H37" s="20"/>
      <c r="I37" s="20">
        <v>150000</v>
      </c>
      <c r="J37" s="20"/>
      <c r="K37" s="20">
        <v>170000</v>
      </c>
      <c r="L37" s="20"/>
      <c r="M37" s="20">
        <v>170000</v>
      </c>
      <c r="N37" s="20"/>
      <c r="O37" s="20">
        <v>170000</v>
      </c>
      <c r="P37" s="20"/>
      <c r="Q37" s="20">
        <v>250000</v>
      </c>
      <c r="R37" s="20"/>
      <c r="S37" s="22">
        <v>250000</v>
      </c>
      <c r="T37" s="22"/>
      <c r="U37" s="22">
        <v>400000</v>
      </c>
      <c r="V37" s="22"/>
      <c r="W37" s="22">
        <v>400000</v>
      </c>
      <c r="X37" s="22"/>
      <c r="Y37" s="22">
        <v>700000</v>
      </c>
      <c r="Z37" s="22"/>
      <c r="AA37" s="22">
        <v>700000</v>
      </c>
      <c r="AB37" s="22"/>
      <c r="AC37" s="22">
        <v>950000</v>
      </c>
      <c r="AD37" s="22"/>
      <c r="AE37" s="22">
        <v>950000</v>
      </c>
      <c r="AF37" s="27">
        <v>0</v>
      </c>
      <c r="AG37" s="27">
        <v>0</v>
      </c>
    </row>
    <row r="38" spans="1:33" ht="15" thickBot="1" thickTop="1">
      <c r="A38" s="28"/>
      <c r="B38" s="29"/>
      <c r="C38" s="30"/>
      <c r="D38" s="30"/>
      <c r="E38" s="67"/>
      <c r="F38" s="67"/>
      <c r="G38" s="66">
        <f aca="true" t="shared" si="5" ref="G38:AG38">SUM(G35:G37)</f>
        <v>110000</v>
      </c>
      <c r="H38" s="66">
        <f t="shared" si="5"/>
        <v>0</v>
      </c>
      <c r="I38" s="66">
        <f t="shared" si="5"/>
        <v>250000</v>
      </c>
      <c r="J38" s="66">
        <f t="shared" si="5"/>
        <v>0</v>
      </c>
      <c r="K38" s="66">
        <f t="shared" si="5"/>
        <v>270000</v>
      </c>
      <c r="L38" s="66">
        <f t="shared" si="5"/>
        <v>0</v>
      </c>
      <c r="M38" s="66">
        <f t="shared" si="5"/>
        <v>320000</v>
      </c>
      <c r="N38" s="66">
        <f t="shared" si="5"/>
        <v>0</v>
      </c>
      <c r="O38" s="66">
        <f t="shared" si="5"/>
        <v>370000</v>
      </c>
      <c r="P38" s="66">
        <f t="shared" si="5"/>
        <v>0</v>
      </c>
      <c r="Q38" s="66">
        <f t="shared" si="5"/>
        <v>480000</v>
      </c>
      <c r="R38" s="66">
        <f t="shared" si="5"/>
        <v>0</v>
      </c>
      <c r="S38" s="66">
        <f t="shared" si="5"/>
        <v>530000</v>
      </c>
      <c r="T38" s="66">
        <f t="shared" si="5"/>
        <v>0</v>
      </c>
      <c r="U38" s="66">
        <f t="shared" si="5"/>
        <v>700000</v>
      </c>
      <c r="V38" s="66">
        <f t="shared" si="5"/>
        <v>0</v>
      </c>
      <c r="W38" s="66">
        <f t="shared" si="5"/>
        <v>800000</v>
      </c>
      <c r="X38" s="66">
        <f t="shared" si="5"/>
        <v>0</v>
      </c>
      <c r="Y38" s="66">
        <f t="shared" si="5"/>
        <v>1150000</v>
      </c>
      <c r="Z38" s="66">
        <f t="shared" si="5"/>
        <v>0</v>
      </c>
      <c r="AA38" s="66">
        <f t="shared" si="5"/>
        <v>1300000</v>
      </c>
      <c r="AB38" s="66">
        <f t="shared" si="5"/>
        <v>0</v>
      </c>
      <c r="AC38" s="66">
        <f t="shared" si="5"/>
        <v>1900000</v>
      </c>
      <c r="AD38" s="66">
        <f t="shared" si="5"/>
        <v>0</v>
      </c>
      <c r="AE38" s="66">
        <f t="shared" si="5"/>
        <v>1900000</v>
      </c>
      <c r="AF38" s="66">
        <f t="shared" si="5"/>
        <v>200000</v>
      </c>
      <c r="AG38" s="66">
        <f t="shared" si="5"/>
        <v>200000</v>
      </c>
    </row>
    <row r="39" spans="1:33" ht="15" thickBot="1" thickTop="1">
      <c r="A39" s="12"/>
      <c r="B39" s="12"/>
      <c r="C39" s="9"/>
      <c r="D39" s="35"/>
      <c r="E39" s="13"/>
      <c r="F39" s="13"/>
      <c r="G39" s="36"/>
      <c r="H39" s="36"/>
      <c r="I39" s="36"/>
      <c r="J39" s="36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8"/>
      <c r="AG39" s="38"/>
    </row>
    <row r="40" spans="1:33" ht="55.5" thickBot="1" thickTop="1">
      <c r="A40" s="12" t="s">
        <v>105</v>
      </c>
      <c r="B40" s="12" t="s">
        <v>106</v>
      </c>
      <c r="C40" s="9" t="s">
        <v>107</v>
      </c>
      <c r="D40" s="9" t="s">
        <v>108</v>
      </c>
      <c r="E40" s="13">
        <v>39630</v>
      </c>
      <c r="F40" s="13">
        <v>39994</v>
      </c>
      <c r="G40" s="20">
        <v>0</v>
      </c>
      <c r="H40" s="20"/>
      <c r="I40" s="20"/>
      <c r="J40" s="20"/>
      <c r="K40" s="20">
        <v>10000</v>
      </c>
      <c r="L40" s="20"/>
      <c r="M40" s="20">
        <v>10000</v>
      </c>
      <c r="N40" s="20"/>
      <c r="O40" s="20">
        <v>10000</v>
      </c>
      <c r="P40" s="20"/>
      <c r="Q40" s="20">
        <v>10000</v>
      </c>
      <c r="R40" s="20"/>
      <c r="S40" s="20">
        <v>10000</v>
      </c>
      <c r="T40" s="22"/>
      <c r="U40" s="20">
        <v>10000</v>
      </c>
      <c r="V40" s="22"/>
      <c r="W40" s="20">
        <v>10000</v>
      </c>
      <c r="X40" s="22"/>
      <c r="Y40" s="20">
        <v>10000</v>
      </c>
      <c r="Z40" s="22"/>
      <c r="AA40" s="22">
        <v>500000</v>
      </c>
      <c r="AC40" s="22">
        <v>500000</v>
      </c>
      <c r="AD40" s="22"/>
      <c r="AE40" s="22">
        <v>500000</v>
      </c>
      <c r="AF40" s="26">
        <v>0</v>
      </c>
      <c r="AG40" s="27">
        <v>0</v>
      </c>
    </row>
    <row r="41" spans="1:33" ht="15" thickBot="1" thickTop="1">
      <c r="A41" s="28"/>
      <c r="B41" s="29"/>
      <c r="C41" s="30"/>
      <c r="D41" s="30"/>
      <c r="E41" s="67"/>
      <c r="F41" s="67"/>
      <c r="G41" s="33">
        <f>SUM(G40)</f>
        <v>0</v>
      </c>
      <c r="H41" s="33">
        <f aca="true" t="shared" si="6" ref="H41:AG41">SUM(H40)</f>
        <v>0</v>
      </c>
      <c r="I41" s="33">
        <f t="shared" si="6"/>
        <v>0</v>
      </c>
      <c r="J41" s="33">
        <f t="shared" si="6"/>
        <v>0</v>
      </c>
      <c r="K41" s="33">
        <f t="shared" si="6"/>
        <v>10000</v>
      </c>
      <c r="L41" s="33">
        <f t="shared" si="6"/>
        <v>0</v>
      </c>
      <c r="M41" s="33">
        <f t="shared" si="6"/>
        <v>10000</v>
      </c>
      <c r="N41" s="33">
        <f t="shared" si="6"/>
        <v>0</v>
      </c>
      <c r="O41" s="33">
        <f t="shared" si="6"/>
        <v>10000</v>
      </c>
      <c r="P41" s="33">
        <f t="shared" si="6"/>
        <v>0</v>
      </c>
      <c r="Q41" s="33">
        <f t="shared" si="6"/>
        <v>10000</v>
      </c>
      <c r="R41" s="33">
        <f t="shared" si="6"/>
        <v>0</v>
      </c>
      <c r="S41" s="33">
        <f t="shared" si="6"/>
        <v>10000</v>
      </c>
      <c r="T41" s="33">
        <f t="shared" si="6"/>
        <v>0</v>
      </c>
      <c r="U41" s="33">
        <f t="shared" si="6"/>
        <v>10000</v>
      </c>
      <c r="V41" s="33">
        <f t="shared" si="6"/>
        <v>0</v>
      </c>
      <c r="W41" s="33">
        <f t="shared" si="6"/>
        <v>10000</v>
      </c>
      <c r="X41" s="33">
        <f t="shared" si="6"/>
        <v>0</v>
      </c>
      <c r="Y41" s="33">
        <f t="shared" si="6"/>
        <v>10000</v>
      </c>
      <c r="Z41" s="33">
        <f t="shared" si="6"/>
        <v>0</v>
      </c>
      <c r="AA41" s="33">
        <f t="shared" si="6"/>
        <v>500000</v>
      </c>
      <c r="AB41" s="33">
        <f t="shared" si="6"/>
        <v>0</v>
      </c>
      <c r="AC41" s="33">
        <f t="shared" si="6"/>
        <v>500000</v>
      </c>
      <c r="AD41" s="33">
        <f t="shared" si="6"/>
        <v>0</v>
      </c>
      <c r="AE41" s="33">
        <f t="shared" si="6"/>
        <v>500000</v>
      </c>
      <c r="AF41" s="33">
        <f t="shared" si="6"/>
        <v>0</v>
      </c>
      <c r="AG41" s="33">
        <f t="shared" si="6"/>
        <v>0</v>
      </c>
    </row>
    <row r="42" spans="1:33" ht="15" thickBot="1" thickTop="1">
      <c r="A42" s="12"/>
      <c r="B42" s="12"/>
      <c r="C42" s="9"/>
      <c r="D42" s="35"/>
      <c r="E42" s="13"/>
      <c r="F42" s="13"/>
      <c r="G42" s="36"/>
      <c r="H42" s="36"/>
      <c r="I42" s="36"/>
      <c r="J42" s="36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8"/>
      <c r="AG42" s="38"/>
    </row>
    <row r="43" spans="1:33" ht="42" thickBot="1" thickTop="1">
      <c r="A43" s="12" t="s">
        <v>109</v>
      </c>
      <c r="B43" s="12" t="s">
        <v>110</v>
      </c>
      <c r="C43" s="9" t="s">
        <v>111</v>
      </c>
      <c r="D43" s="9" t="s">
        <v>112</v>
      </c>
      <c r="E43" s="13">
        <v>39630</v>
      </c>
      <c r="F43" s="13">
        <v>39994</v>
      </c>
      <c r="G43" s="20">
        <v>0</v>
      </c>
      <c r="H43" s="20"/>
      <c r="I43" s="20">
        <v>0</v>
      </c>
      <c r="J43" s="20"/>
      <c r="K43" s="20">
        <v>10000</v>
      </c>
      <c r="L43" s="20"/>
      <c r="M43" s="20">
        <v>10000</v>
      </c>
      <c r="N43" s="20"/>
      <c r="O43" s="20">
        <v>10000</v>
      </c>
      <c r="P43" s="20"/>
      <c r="Q43" s="20">
        <v>10000</v>
      </c>
      <c r="R43" s="22"/>
      <c r="S43" s="20">
        <v>10000</v>
      </c>
      <c r="T43" s="22"/>
      <c r="U43" s="20">
        <v>10000</v>
      </c>
      <c r="V43" s="22"/>
      <c r="W43" s="24">
        <v>3892</v>
      </c>
      <c r="X43" s="24"/>
      <c r="Y43" s="24">
        <v>3892</v>
      </c>
      <c r="Z43" s="24"/>
      <c r="AA43" s="24">
        <v>3892</v>
      </c>
      <c r="AB43" s="68"/>
      <c r="AC43" s="24">
        <v>3892</v>
      </c>
      <c r="AD43" s="24"/>
      <c r="AE43" s="24">
        <v>3892</v>
      </c>
      <c r="AF43" s="26">
        <v>0</v>
      </c>
      <c r="AG43" s="27">
        <v>0</v>
      </c>
    </row>
    <row r="44" spans="1:34" ht="15" thickBot="1" thickTop="1">
      <c r="A44" s="28"/>
      <c r="B44" s="29"/>
      <c r="C44" s="30"/>
      <c r="D44" s="30"/>
      <c r="E44" s="67"/>
      <c r="F44" s="67"/>
      <c r="G44" s="33">
        <f>SUM(G43)</f>
        <v>0</v>
      </c>
      <c r="H44" s="33">
        <f aca="true" t="shared" si="7" ref="H44:AG44">SUM(H43)</f>
        <v>0</v>
      </c>
      <c r="I44" s="33">
        <f t="shared" si="7"/>
        <v>0</v>
      </c>
      <c r="J44" s="33">
        <f t="shared" si="7"/>
        <v>0</v>
      </c>
      <c r="K44" s="33">
        <f t="shared" si="7"/>
        <v>10000</v>
      </c>
      <c r="L44" s="33">
        <f t="shared" si="7"/>
        <v>0</v>
      </c>
      <c r="M44" s="33">
        <f t="shared" si="7"/>
        <v>10000</v>
      </c>
      <c r="N44" s="33">
        <f t="shared" si="7"/>
        <v>0</v>
      </c>
      <c r="O44" s="33">
        <f t="shared" si="7"/>
        <v>10000</v>
      </c>
      <c r="P44" s="33">
        <f t="shared" si="7"/>
        <v>0</v>
      </c>
      <c r="Q44" s="33">
        <f t="shared" si="7"/>
        <v>10000</v>
      </c>
      <c r="R44" s="33">
        <f t="shared" si="7"/>
        <v>0</v>
      </c>
      <c r="S44" s="33">
        <f t="shared" si="7"/>
        <v>10000</v>
      </c>
      <c r="T44" s="33">
        <f t="shared" si="7"/>
        <v>0</v>
      </c>
      <c r="U44" s="33">
        <f t="shared" si="7"/>
        <v>10000</v>
      </c>
      <c r="V44" s="33">
        <f t="shared" si="7"/>
        <v>0</v>
      </c>
      <c r="W44" s="33">
        <f t="shared" si="7"/>
        <v>3892</v>
      </c>
      <c r="X44" s="33">
        <f t="shared" si="7"/>
        <v>0</v>
      </c>
      <c r="Y44" s="33">
        <f t="shared" si="7"/>
        <v>3892</v>
      </c>
      <c r="Z44" s="33">
        <f t="shared" si="7"/>
        <v>0</v>
      </c>
      <c r="AA44" s="33">
        <f t="shared" si="7"/>
        <v>3892</v>
      </c>
      <c r="AB44" s="33">
        <f t="shared" si="7"/>
        <v>0</v>
      </c>
      <c r="AC44" s="33">
        <f t="shared" si="7"/>
        <v>3892</v>
      </c>
      <c r="AD44" s="33">
        <f t="shared" si="7"/>
        <v>0</v>
      </c>
      <c r="AE44" s="33">
        <f t="shared" si="7"/>
        <v>3892</v>
      </c>
      <c r="AF44" s="33">
        <f t="shared" si="7"/>
        <v>0</v>
      </c>
      <c r="AG44" s="33">
        <f t="shared" si="7"/>
        <v>0</v>
      </c>
      <c r="AH44" s="34"/>
    </row>
    <row r="45" spans="1:33" ht="15" thickBot="1" thickTop="1">
      <c r="A45" s="12"/>
      <c r="B45" s="12"/>
      <c r="C45" s="9"/>
      <c r="D45" s="35"/>
      <c r="E45" s="13"/>
      <c r="F45" s="13"/>
      <c r="G45" s="20"/>
      <c r="H45" s="20"/>
      <c r="I45" s="20"/>
      <c r="J45" s="20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7"/>
      <c r="AG45" s="27"/>
    </row>
    <row r="46" spans="1:33" ht="15" thickBot="1" thickTop="1">
      <c r="A46" s="69" t="s">
        <v>113</v>
      </c>
      <c r="B46" s="70"/>
      <c r="C46" s="70"/>
      <c r="D46" s="70"/>
      <c r="E46" s="70"/>
      <c r="F46" s="70"/>
      <c r="G46" s="71">
        <f>G7+G14+G25+G33+G38+G41+G44</f>
        <v>5210000</v>
      </c>
      <c r="H46" s="71" t="e">
        <f>#REF!+H7+H14+H25+H33+H38+H41+H44</f>
        <v>#REF!</v>
      </c>
      <c r="I46" s="71">
        <f>I7+I14+I25+I33+I38+I41+I44</f>
        <v>5755000</v>
      </c>
      <c r="J46" s="71" t="e">
        <f>#REF!+J7+J14+J25+J33+J38+J41+J44</f>
        <v>#REF!</v>
      </c>
      <c r="K46" s="71">
        <f>K7+K14+K25+K33+K38+K41+K44</f>
        <v>7205000</v>
      </c>
      <c r="L46" s="71" t="e">
        <f>#REF!+L7+L14+L25+L33+L38+L41+L44</f>
        <v>#REF!</v>
      </c>
      <c r="M46" s="71">
        <f>M7+M14+M25+M33+M38+M41+M44</f>
        <v>7885000</v>
      </c>
      <c r="N46" s="71" t="e">
        <f>#REF!+N7+N14+N25+N33+N38+N41+N44</f>
        <v>#REF!</v>
      </c>
      <c r="O46" s="71">
        <f>O7+O14+O25+O33+O38+O41+O44</f>
        <v>9670000</v>
      </c>
      <c r="P46" s="71" t="e">
        <f>#REF!+P7+P14+P25+P33+P38+P41+P44</f>
        <v>#REF!</v>
      </c>
      <c r="Q46" s="71">
        <f>Q7+Q14+Q25+Q33+Q38+Q41+Q44</f>
        <v>12140000</v>
      </c>
      <c r="R46" s="71" t="e">
        <f>#REF!+R7+R14+R25+R33+R38+R41+R44</f>
        <v>#REF!</v>
      </c>
      <c r="S46" s="71">
        <f>S7+S14+S25+S33+S38+S41+S44</f>
        <v>13340000</v>
      </c>
      <c r="T46" s="71" t="e">
        <f>#REF!+T7+T14+T25+T33+T38+T41+T44</f>
        <v>#REF!</v>
      </c>
      <c r="U46" s="71">
        <f>U7+U14+U25+U33+U38+U41+U44</f>
        <v>14130000</v>
      </c>
      <c r="V46" s="71" t="e">
        <f>#REF!+V7+V14+V25+V33+V38+V41+V44</f>
        <v>#REF!</v>
      </c>
      <c r="W46" s="72">
        <f>W7+W14+W25+W33+W38+W41+W44</f>
        <v>14873892</v>
      </c>
      <c r="X46" s="72" t="e">
        <f>#REF!+X7+X14+X25+X33+X38+X41+X44</f>
        <v>#REF!</v>
      </c>
      <c r="Y46" s="72">
        <f>Y7+Y14+Y25+Y33+Y38+Y41+Y44</f>
        <v>15223892</v>
      </c>
      <c r="Z46" s="72" t="e">
        <f>#REF!+Z7+Z14+Z25+Z33+Z38+Z41+Z44</f>
        <v>#REF!</v>
      </c>
      <c r="AA46" s="72">
        <f>AA7+AA14+AA25+AA33+AA38+AA41+AA44</f>
        <v>20480892</v>
      </c>
      <c r="AB46" s="72" t="e">
        <f>#REF!+AB7+AB14+AB25+AB33+AB38+AB41+AB44</f>
        <v>#REF!</v>
      </c>
      <c r="AC46" s="72">
        <f>+AC7+AC14+AC25+AC33+AC38+AC41+AC44</f>
        <v>25997383</v>
      </c>
      <c r="AD46" s="71" t="e">
        <f>#REF!+AD7+AD14+AD25+AD33+AD38+AD41+AD44</f>
        <v>#REF!</v>
      </c>
      <c r="AE46" s="72">
        <f>AE7+AE14+AE25+AE33+AE38+AE41+AE44</f>
        <v>25997383</v>
      </c>
      <c r="AF46" s="71">
        <f>AF7+AF14+AF25+AF33+AF38+AF41+AF44</f>
        <v>7050000</v>
      </c>
      <c r="AG46" s="71">
        <f>AG7+AG14+AG25+AG33+AG38+AG41+AG44</f>
        <v>3200000</v>
      </c>
    </row>
    <row r="47" spans="1:33" ht="15" thickBot="1" thickTop="1">
      <c r="A47" s="12"/>
      <c r="B47" s="12"/>
      <c r="C47" s="9"/>
      <c r="D47" s="35"/>
      <c r="E47" s="13"/>
      <c r="F47" s="13"/>
      <c r="G47" s="14"/>
      <c r="H47" s="14"/>
      <c r="I47" s="14"/>
      <c r="J47" s="14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7"/>
      <c r="AG47" s="17"/>
    </row>
    <row r="48" spans="1:33" ht="15" thickBot="1" thickTop="1">
      <c r="A48" s="12"/>
      <c r="B48" s="12"/>
      <c r="C48" s="9"/>
      <c r="D48" s="35"/>
      <c r="E48" s="13"/>
      <c r="F48" s="13"/>
      <c r="G48" s="36"/>
      <c r="H48" s="36"/>
      <c r="I48" s="36"/>
      <c r="J48" s="36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8"/>
      <c r="AG48" s="38"/>
    </row>
    <row r="49" spans="1:33" ht="17.25" thickBot="1" thickTop="1">
      <c r="A49" s="7" t="s">
        <v>114</v>
      </c>
      <c r="B49" s="73"/>
      <c r="C49" s="8"/>
      <c r="D49" s="35"/>
      <c r="E49" s="13"/>
      <c r="F49" s="13"/>
      <c r="G49" s="36"/>
      <c r="H49" s="36"/>
      <c r="I49" s="36"/>
      <c r="J49" s="36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8"/>
      <c r="AG49" s="38"/>
    </row>
    <row r="50" spans="1:33" ht="56.25" customHeight="1" thickBot="1" thickTop="1">
      <c r="A50" s="12" t="s">
        <v>115</v>
      </c>
      <c r="B50" s="12" t="s">
        <v>37</v>
      </c>
      <c r="C50" s="9" t="s">
        <v>116</v>
      </c>
      <c r="D50" s="9" t="s">
        <v>117</v>
      </c>
      <c r="E50" s="13">
        <v>39814</v>
      </c>
      <c r="F50" s="13">
        <v>39872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7">
        <v>116000</v>
      </c>
      <c r="V50" s="37"/>
      <c r="W50" s="37">
        <v>116000</v>
      </c>
      <c r="X50" s="37"/>
      <c r="Y50" s="37">
        <v>116000</v>
      </c>
      <c r="Z50" s="37"/>
      <c r="AA50" s="37">
        <v>116000</v>
      </c>
      <c r="AB50" s="37"/>
      <c r="AC50" s="37">
        <v>116000</v>
      </c>
      <c r="AD50" s="37"/>
      <c r="AE50" s="37">
        <v>116000</v>
      </c>
      <c r="AF50" s="41"/>
      <c r="AG50" s="38"/>
    </row>
    <row r="51" spans="1:33" ht="42" thickBot="1" thickTop="1">
      <c r="A51" s="12" t="s">
        <v>115</v>
      </c>
      <c r="B51" s="12" t="s">
        <v>37</v>
      </c>
      <c r="C51" s="9" t="s">
        <v>118</v>
      </c>
      <c r="D51" s="9" t="s">
        <v>119</v>
      </c>
      <c r="E51" s="13">
        <v>39692</v>
      </c>
      <c r="F51" s="13">
        <v>39872</v>
      </c>
      <c r="G51" s="36">
        <v>0</v>
      </c>
      <c r="H51" s="36"/>
      <c r="I51" s="36">
        <v>0</v>
      </c>
      <c r="J51" s="36"/>
      <c r="K51" s="74">
        <v>20000</v>
      </c>
      <c r="L51" s="36"/>
      <c r="M51" s="74">
        <v>20000</v>
      </c>
      <c r="N51" s="36"/>
      <c r="O51" s="74">
        <v>20000</v>
      </c>
      <c r="P51" s="36"/>
      <c r="Q51" s="74">
        <v>120000</v>
      </c>
      <c r="R51" s="36"/>
      <c r="S51" s="74">
        <v>220000</v>
      </c>
      <c r="T51" s="37"/>
      <c r="U51" s="74">
        <v>260000</v>
      </c>
      <c r="V51" s="37"/>
      <c r="W51" s="74">
        <v>260000</v>
      </c>
      <c r="X51" s="37"/>
      <c r="Y51" s="74">
        <v>260000</v>
      </c>
      <c r="Z51" s="37"/>
      <c r="AA51" s="74">
        <v>260000</v>
      </c>
      <c r="AB51" s="37"/>
      <c r="AC51" s="74">
        <v>260000</v>
      </c>
      <c r="AD51" s="37"/>
      <c r="AE51" s="74">
        <v>260000</v>
      </c>
      <c r="AF51" s="41"/>
      <c r="AG51" s="38"/>
    </row>
    <row r="52" spans="1:33" ht="42" thickBot="1" thickTop="1">
      <c r="A52" s="12" t="s">
        <v>115</v>
      </c>
      <c r="B52" s="12" t="s">
        <v>37</v>
      </c>
      <c r="C52" s="9" t="s">
        <v>118</v>
      </c>
      <c r="D52" s="9" t="s">
        <v>120</v>
      </c>
      <c r="E52" s="13">
        <v>39630</v>
      </c>
      <c r="F52" s="13">
        <v>39903</v>
      </c>
      <c r="G52" s="36">
        <v>20000</v>
      </c>
      <c r="H52" s="36"/>
      <c r="I52" s="36">
        <v>70000</v>
      </c>
      <c r="J52" s="36"/>
      <c r="K52" s="36">
        <v>130000</v>
      </c>
      <c r="L52" s="36"/>
      <c r="M52" s="36">
        <v>145000</v>
      </c>
      <c r="N52" s="36"/>
      <c r="O52" s="37">
        <v>160000</v>
      </c>
      <c r="P52" s="37"/>
      <c r="Q52" s="37">
        <v>185000</v>
      </c>
      <c r="R52" s="37"/>
      <c r="S52" s="37">
        <v>205000</v>
      </c>
      <c r="T52" s="37"/>
      <c r="U52" s="37">
        <v>235000</v>
      </c>
      <c r="V52" s="37"/>
      <c r="W52" s="37">
        <v>275000</v>
      </c>
      <c r="X52" s="37"/>
      <c r="Y52" s="37">
        <v>275000</v>
      </c>
      <c r="Z52" s="37"/>
      <c r="AA52" s="37">
        <v>275000</v>
      </c>
      <c r="AB52" s="37"/>
      <c r="AC52" s="37">
        <v>275000</v>
      </c>
      <c r="AD52" s="37"/>
      <c r="AE52" s="37">
        <v>275000</v>
      </c>
      <c r="AF52" s="41"/>
      <c r="AG52" s="38"/>
    </row>
    <row r="53" spans="1:33" s="34" customFormat="1" ht="55.5" thickBot="1" thickTop="1">
      <c r="A53" s="12" t="s">
        <v>115</v>
      </c>
      <c r="B53" s="12" t="s">
        <v>37</v>
      </c>
      <c r="C53" s="9" t="s">
        <v>118</v>
      </c>
      <c r="D53" s="13" t="s">
        <v>121</v>
      </c>
      <c r="E53" s="13">
        <v>39873</v>
      </c>
      <c r="F53" s="13">
        <v>39933</v>
      </c>
      <c r="G53" s="75">
        <v>0</v>
      </c>
      <c r="H53" s="75"/>
      <c r="I53" s="75">
        <v>0</v>
      </c>
      <c r="J53" s="75"/>
      <c r="K53" s="75">
        <v>0</v>
      </c>
      <c r="L53" s="75"/>
      <c r="M53" s="75">
        <v>0</v>
      </c>
      <c r="N53" s="75"/>
      <c r="O53" s="76">
        <v>0</v>
      </c>
      <c r="P53" s="76"/>
      <c r="Q53" s="76">
        <v>0</v>
      </c>
      <c r="R53" s="76"/>
      <c r="S53" s="76">
        <v>0</v>
      </c>
      <c r="T53" s="76"/>
      <c r="U53" s="76">
        <v>0</v>
      </c>
      <c r="V53" s="76"/>
      <c r="W53" s="22">
        <v>120000</v>
      </c>
      <c r="X53" s="76"/>
      <c r="Y53" s="22">
        <v>200000</v>
      </c>
      <c r="Z53" s="76"/>
      <c r="AA53" s="22">
        <v>200000</v>
      </c>
      <c r="AB53" s="76"/>
      <c r="AC53" s="22">
        <v>200000</v>
      </c>
      <c r="AD53" s="76"/>
      <c r="AE53" s="22">
        <v>200000</v>
      </c>
      <c r="AF53" s="76"/>
      <c r="AG53" s="76"/>
    </row>
    <row r="54" spans="1:33" s="34" customFormat="1" ht="15" thickBot="1" thickTop="1">
      <c r="A54" s="62"/>
      <c r="B54" s="63"/>
      <c r="C54" s="64"/>
      <c r="D54" s="77"/>
      <c r="E54" s="78"/>
      <c r="F54" s="79"/>
      <c r="G54" s="33">
        <f>SUM(G50:G53)</f>
        <v>20000</v>
      </c>
      <c r="H54" s="33">
        <f aca="true" t="shared" si="8" ref="H54:AE54">SUM(H50:H53)</f>
        <v>0</v>
      </c>
      <c r="I54" s="33">
        <f t="shared" si="8"/>
        <v>70000</v>
      </c>
      <c r="J54" s="33">
        <f t="shared" si="8"/>
        <v>0</v>
      </c>
      <c r="K54" s="33">
        <f t="shared" si="8"/>
        <v>150000</v>
      </c>
      <c r="L54" s="33">
        <f t="shared" si="8"/>
        <v>0</v>
      </c>
      <c r="M54" s="33">
        <f t="shared" si="8"/>
        <v>165000</v>
      </c>
      <c r="N54" s="33">
        <f t="shared" si="8"/>
        <v>0</v>
      </c>
      <c r="O54" s="33">
        <f t="shared" si="8"/>
        <v>180000</v>
      </c>
      <c r="P54" s="33">
        <f t="shared" si="8"/>
        <v>0</v>
      </c>
      <c r="Q54" s="33">
        <f t="shared" si="8"/>
        <v>305000</v>
      </c>
      <c r="R54" s="33">
        <f t="shared" si="8"/>
        <v>0</v>
      </c>
      <c r="S54" s="33">
        <f t="shared" si="8"/>
        <v>425000</v>
      </c>
      <c r="T54" s="33">
        <f t="shared" si="8"/>
        <v>0</v>
      </c>
      <c r="U54" s="33">
        <f t="shared" si="8"/>
        <v>611000</v>
      </c>
      <c r="V54" s="33">
        <f t="shared" si="8"/>
        <v>0</v>
      </c>
      <c r="W54" s="33">
        <f t="shared" si="8"/>
        <v>771000</v>
      </c>
      <c r="X54" s="33">
        <f t="shared" si="8"/>
        <v>0</v>
      </c>
      <c r="Y54" s="33">
        <f t="shared" si="8"/>
        <v>851000</v>
      </c>
      <c r="Z54" s="33">
        <f t="shared" si="8"/>
        <v>0</v>
      </c>
      <c r="AA54" s="33">
        <f t="shared" si="8"/>
        <v>851000</v>
      </c>
      <c r="AB54" s="33">
        <f t="shared" si="8"/>
        <v>0</v>
      </c>
      <c r="AC54" s="33">
        <f t="shared" si="8"/>
        <v>851000</v>
      </c>
      <c r="AD54" s="33">
        <f t="shared" si="8"/>
        <v>0</v>
      </c>
      <c r="AE54" s="33">
        <f t="shared" si="8"/>
        <v>851000</v>
      </c>
      <c r="AF54" s="33">
        <v>0</v>
      </c>
      <c r="AG54" s="33">
        <v>0</v>
      </c>
    </row>
    <row r="55" spans="1:33" ht="17.25" thickBot="1" thickTop="1">
      <c r="A55" s="80"/>
      <c r="B55" s="81"/>
      <c r="C55" s="82"/>
      <c r="D55" s="35"/>
      <c r="E55" s="13"/>
      <c r="F55" s="13"/>
      <c r="G55" s="36"/>
      <c r="H55" s="36"/>
      <c r="I55" s="36"/>
      <c r="J55" s="36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8"/>
      <c r="AG55" s="38"/>
    </row>
    <row r="56" spans="1:33" ht="55.5" thickBot="1" thickTop="1">
      <c r="A56" s="12" t="s">
        <v>50</v>
      </c>
      <c r="B56" s="12" t="s">
        <v>43</v>
      </c>
      <c r="C56" s="39" t="s">
        <v>122</v>
      </c>
      <c r="D56" s="39" t="s">
        <v>123</v>
      </c>
      <c r="E56" s="13">
        <v>39630</v>
      </c>
      <c r="F56" s="13">
        <v>39994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200000</v>
      </c>
      <c r="N56" s="36"/>
      <c r="O56" s="36">
        <v>200000</v>
      </c>
      <c r="P56" s="36"/>
      <c r="Q56" s="36">
        <v>200000</v>
      </c>
      <c r="R56" s="36"/>
      <c r="S56" s="37">
        <v>200000</v>
      </c>
      <c r="T56" s="37"/>
      <c r="U56" s="37">
        <v>300000</v>
      </c>
      <c r="V56" s="37"/>
      <c r="W56" s="37">
        <v>300000</v>
      </c>
      <c r="X56" s="37"/>
      <c r="Y56" s="37">
        <v>300000</v>
      </c>
      <c r="Z56" s="37"/>
      <c r="AA56" s="37">
        <v>300000</v>
      </c>
      <c r="AB56" s="37"/>
      <c r="AC56" s="37">
        <v>300000</v>
      </c>
      <c r="AD56" s="37"/>
      <c r="AE56" s="37">
        <v>300000</v>
      </c>
      <c r="AF56" s="41"/>
      <c r="AG56" s="38"/>
    </row>
    <row r="57" spans="1:33" s="34" customFormat="1" ht="15" thickBot="1" thickTop="1">
      <c r="A57" s="62"/>
      <c r="B57" s="63"/>
      <c r="C57" s="64"/>
      <c r="D57" s="77"/>
      <c r="E57" s="78"/>
      <c r="F57" s="79"/>
      <c r="G57" s="33">
        <f>SUM(G56)</f>
        <v>0</v>
      </c>
      <c r="H57" s="33">
        <f>SUM(H56)</f>
        <v>0</v>
      </c>
      <c r="I57" s="33">
        <f aca="true" t="shared" si="9" ref="I57:AG57">SUM(I56)</f>
        <v>0</v>
      </c>
      <c r="J57" s="33">
        <f t="shared" si="9"/>
        <v>0</v>
      </c>
      <c r="K57" s="33">
        <f t="shared" si="9"/>
        <v>0</v>
      </c>
      <c r="L57" s="33">
        <f t="shared" si="9"/>
        <v>0</v>
      </c>
      <c r="M57" s="33">
        <f t="shared" si="9"/>
        <v>200000</v>
      </c>
      <c r="N57" s="33">
        <f t="shared" si="9"/>
        <v>0</v>
      </c>
      <c r="O57" s="33">
        <f t="shared" si="9"/>
        <v>200000</v>
      </c>
      <c r="P57" s="33">
        <f t="shared" si="9"/>
        <v>0</v>
      </c>
      <c r="Q57" s="33">
        <f t="shared" si="9"/>
        <v>200000</v>
      </c>
      <c r="R57" s="33">
        <f t="shared" si="9"/>
        <v>0</v>
      </c>
      <c r="S57" s="33">
        <f t="shared" si="9"/>
        <v>200000</v>
      </c>
      <c r="T57" s="33">
        <f t="shared" si="9"/>
        <v>0</v>
      </c>
      <c r="U57" s="33">
        <f t="shared" si="9"/>
        <v>300000</v>
      </c>
      <c r="V57" s="33">
        <f t="shared" si="9"/>
        <v>0</v>
      </c>
      <c r="W57" s="33">
        <f t="shared" si="9"/>
        <v>300000</v>
      </c>
      <c r="X57" s="33">
        <f t="shared" si="9"/>
        <v>0</v>
      </c>
      <c r="Y57" s="33">
        <f t="shared" si="9"/>
        <v>300000</v>
      </c>
      <c r="Z57" s="33">
        <f t="shared" si="9"/>
        <v>0</v>
      </c>
      <c r="AA57" s="33">
        <f t="shared" si="9"/>
        <v>300000</v>
      </c>
      <c r="AB57" s="33">
        <f t="shared" si="9"/>
        <v>0</v>
      </c>
      <c r="AC57" s="33">
        <f t="shared" si="9"/>
        <v>300000</v>
      </c>
      <c r="AD57" s="33">
        <f t="shared" si="9"/>
        <v>0</v>
      </c>
      <c r="AE57" s="33">
        <f t="shared" si="9"/>
        <v>300000</v>
      </c>
      <c r="AF57" s="33"/>
      <c r="AG57" s="33">
        <f t="shared" si="9"/>
        <v>0</v>
      </c>
    </row>
    <row r="58" spans="1:33" ht="15" thickBot="1" thickTop="1">
      <c r="A58" s="12"/>
      <c r="B58" s="12"/>
      <c r="C58" s="9"/>
      <c r="D58" s="9"/>
      <c r="E58" s="13"/>
      <c r="F58" s="13"/>
      <c r="G58" s="48"/>
      <c r="H58" s="48"/>
      <c r="I58" s="36"/>
      <c r="J58" s="36"/>
      <c r="K58" s="49"/>
      <c r="L58" s="49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50"/>
      <c r="AD58" s="50"/>
      <c r="AE58" s="37"/>
      <c r="AF58" s="38"/>
      <c r="AG58" s="38"/>
    </row>
    <row r="59" spans="1:33" ht="42" thickBot="1" thickTop="1">
      <c r="A59" s="12" t="s">
        <v>124</v>
      </c>
      <c r="B59" s="12" t="s">
        <v>97</v>
      </c>
      <c r="C59" s="9" t="s">
        <v>125</v>
      </c>
      <c r="D59" s="9" t="s">
        <v>126</v>
      </c>
      <c r="E59" s="13">
        <v>39659</v>
      </c>
      <c r="F59" s="13">
        <v>39994</v>
      </c>
      <c r="G59" s="36">
        <v>0</v>
      </c>
      <c r="H59" s="36"/>
      <c r="I59" s="36">
        <v>0</v>
      </c>
      <c r="J59" s="36"/>
      <c r="K59" s="36">
        <v>50000</v>
      </c>
      <c r="L59" s="36"/>
      <c r="M59" s="36">
        <v>50000</v>
      </c>
      <c r="N59" s="36"/>
      <c r="O59" s="36">
        <v>50000</v>
      </c>
      <c r="P59" s="36"/>
      <c r="Q59" s="36">
        <v>200000</v>
      </c>
      <c r="R59" s="36"/>
      <c r="S59" s="37">
        <v>200000</v>
      </c>
      <c r="T59" s="37"/>
      <c r="U59" s="37">
        <v>200000</v>
      </c>
      <c r="V59" s="37"/>
      <c r="W59" s="37">
        <v>250000</v>
      </c>
      <c r="X59" s="37"/>
      <c r="Y59" s="37">
        <v>250000</v>
      </c>
      <c r="Z59" s="37"/>
      <c r="AA59" s="37">
        <v>250000</v>
      </c>
      <c r="AB59" s="37"/>
      <c r="AC59" s="37">
        <v>250000</v>
      </c>
      <c r="AD59" s="37"/>
      <c r="AE59" s="37">
        <v>250000</v>
      </c>
      <c r="AF59" s="41"/>
      <c r="AG59" s="38"/>
    </row>
    <row r="60" spans="1:33" ht="42" thickBot="1" thickTop="1">
      <c r="A60" s="12" t="s">
        <v>124</v>
      </c>
      <c r="B60" s="12" t="s">
        <v>97</v>
      </c>
      <c r="C60" s="9" t="s">
        <v>127</v>
      </c>
      <c r="D60" s="9" t="s">
        <v>128</v>
      </c>
      <c r="E60" s="13">
        <v>39659</v>
      </c>
      <c r="F60" s="13">
        <v>39994</v>
      </c>
      <c r="G60" s="36">
        <v>10000</v>
      </c>
      <c r="H60" s="36"/>
      <c r="I60" s="36">
        <v>20000</v>
      </c>
      <c r="J60" s="36"/>
      <c r="K60" s="36">
        <v>30000</v>
      </c>
      <c r="L60" s="36"/>
      <c r="M60" s="36">
        <v>50000</v>
      </c>
      <c r="N60" s="36"/>
      <c r="O60" s="36">
        <v>50000</v>
      </c>
      <c r="P60" s="36"/>
      <c r="Q60" s="37">
        <v>50000</v>
      </c>
      <c r="R60" s="37"/>
      <c r="S60" s="37">
        <v>70000</v>
      </c>
      <c r="T60" s="37"/>
      <c r="U60" s="37">
        <v>100000</v>
      </c>
      <c r="V60" s="37"/>
      <c r="W60" s="37">
        <v>100000</v>
      </c>
      <c r="X60" s="37"/>
      <c r="Y60" s="37">
        <v>100000</v>
      </c>
      <c r="Z60" s="37"/>
      <c r="AA60" s="37">
        <v>100000</v>
      </c>
      <c r="AB60" s="37"/>
      <c r="AC60" s="37">
        <v>150000</v>
      </c>
      <c r="AD60" s="37"/>
      <c r="AE60" s="37">
        <v>150000</v>
      </c>
      <c r="AF60" s="41"/>
      <c r="AG60" s="38"/>
    </row>
    <row r="61" spans="1:33" ht="42" thickBot="1" thickTop="1">
      <c r="A61" s="12" t="s">
        <v>124</v>
      </c>
      <c r="B61" s="12" t="s">
        <v>97</v>
      </c>
      <c r="C61" s="9" t="s">
        <v>129</v>
      </c>
      <c r="D61" s="9" t="s">
        <v>130</v>
      </c>
      <c r="E61" s="13">
        <v>39722</v>
      </c>
      <c r="F61" s="13">
        <v>39994</v>
      </c>
      <c r="G61" s="36">
        <v>0</v>
      </c>
      <c r="H61" s="36"/>
      <c r="I61" s="36">
        <v>0</v>
      </c>
      <c r="J61" s="36"/>
      <c r="K61" s="36">
        <v>0</v>
      </c>
      <c r="L61" s="36"/>
      <c r="M61" s="36">
        <v>50000</v>
      </c>
      <c r="N61" s="36"/>
      <c r="O61" s="36">
        <v>50000</v>
      </c>
      <c r="P61" s="36"/>
      <c r="Q61" s="36">
        <v>50000</v>
      </c>
      <c r="R61" s="36"/>
      <c r="S61" s="36">
        <v>90000</v>
      </c>
      <c r="T61" s="36"/>
      <c r="U61" s="36">
        <v>90000</v>
      </c>
      <c r="V61" s="36"/>
      <c r="W61" s="36">
        <v>90000</v>
      </c>
      <c r="X61" s="36"/>
      <c r="Y61" s="36">
        <v>120000</v>
      </c>
      <c r="Z61" s="36"/>
      <c r="AA61" s="37">
        <v>120000</v>
      </c>
      <c r="AB61" s="37"/>
      <c r="AC61" s="37">
        <v>150000</v>
      </c>
      <c r="AD61" s="37"/>
      <c r="AE61" s="37">
        <v>150000</v>
      </c>
      <c r="AF61" s="41"/>
      <c r="AG61" s="38"/>
    </row>
    <row r="62" spans="1:33" ht="42" thickBot="1" thickTop="1">
      <c r="A62" s="12" t="s">
        <v>102</v>
      </c>
      <c r="B62" s="12" t="s">
        <v>97</v>
      </c>
      <c r="C62" s="9" t="s">
        <v>131</v>
      </c>
      <c r="D62" s="9" t="s">
        <v>132</v>
      </c>
      <c r="E62" s="13">
        <v>39692</v>
      </c>
      <c r="F62" s="13">
        <v>39994</v>
      </c>
      <c r="G62" s="36">
        <v>0</v>
      </c>
      <c r="H62" s="36"/>
      <c r="I62" s="36">
        <v>0</v>
      </c>
      <c r="J62" s="36"/>
      <c r="K62" s="36">
        <v>50000</v>
      </c>
      <c r="L62" s="36"/>
      <c r="M62" s="36">
        <v>50000</v>
      </c>
      <c r="N62" s="36"/>
      <c r="O62" s="37">
        <v>50000</v>
      </c>
      <c r="P62" s="37"/>
      <c r="Q62" s="37">
        <v>50000</v>
      </c>
      <c r="R62" s="37"/>
      <c r="S62" s="37">
        <v>60000</v>
      </c>
      <c r="T62" s="37"/>
      <c r="U62" s="37">
        <v>60000</v>
      </c>
      <c r="V62" s="37"/>
      <c r="W62" s="37">
        <v>80000</v>
      </c>
      <c r="X62" s="37"/>
      <c r="Y62" s="37">
        <v>80000</v>
      </c>
      <c r="Z62" s="37"/>
      <c r="AA62" s="37">
        <v>100000</v>
      </c>
      <c r="AB62" s="37"/>
      <c r="AC62" s="37">
        <v>150000</v>
      </c>
      <c r="AD62" s="37"/>
      <c r="AE62" s="37">
        <v>150000</v>
      </c>
      <c r="AF62" s="41"/>
      <c r="AG62" s="38"/>
    </row>
    <row r="63" spans="1:33" ht="42" thickBot="1" thickTop="1">
      <c r="A63" s="12" t="s">
        <v>124</v>
      </c>
      <c r="B63" s="12" t="s">
        <v>97</v>
      </c>
      <c r="C63" s="9" t="s">
        <v>133</v>
      </c>
      <c r="D63" s="9" t="s">
        <v>134</v>
      </c>
      <c r="E63" s="13">
        <v>39630</v>
      </c>
      <c r="F63" s="13">
        <v>39994</v>
      </c>
      <c r="G63" s="36">
        <v>30000</v>
      </c>
      <c r="H63" s="36"/>
      <c r="I63" s="36">
        <v>30000</v>
      </c>
      <c r="J63" s="36"/>
      <c r="K63" s="36">
        <v>30000</v>
      </c>
      <c r="L63" s="36"/>
      <c r="M63" s="36">
        <v>40000</v>
      </c>
      <c r="N63" s="36"/>
      <c r="O63" s="37">
        <v>70000</v>
      </c>
      <c r="P63" s="37"/>
      <c r="Q63" s="37">
        <v>70000</v>
      </c>
      <c r="R63" s="37"/>
      <c r="S63" s="37">
        <v>70000</v>
      </c>
      <c r="T63" s="37"/>
      <c r="U63" s="37">
        <v>80000</v>
      </c>
      <c r="V63" s="37"/>
      <c r="W63" s="37">
        <v>80000</v>
      </c>
      <c r="X63" s="37"/>
      <c r="Y63" s="37">
        <v>80000</v>
      </c>
      <c r="Z63" s="37"/>
      <c r="AA63" s="37">
        <v>80000</v>
      </c>
      <c r="AB63" s="37"/>
      <c r="AC63" s="37">
        <v>100000</v>
      </c>
      <c r="AD63" s="37"/>
      <c r="AE63" s="37">
        <v>100000</v>
      </c>
      <c r="AF63" s="37"/>
      <c r="AG63" s="37"/>
    </row>
    <row r="64" spans="1:33" ht="42" thickBot="1" thickTop="1">
      <c r="A64" s="12" t="s">
        <v>135</v>
      </c>
      <c r="B64" s="12" t="s">
        <v>97</v>
      </c>
      <c r="C64" s="9" t="s">
        <v>136</v>
      </c>
      <c r="D64" s="35" t="s">
        <v>137</v>
      </c>
      <c r="E64" s="13">
        <v>39659</v>
      </c>
      <c r="F64" s="13">
        <v>39994</v>
      </c>
      <c r="G64" s="36">
        <v>30000</v>
      </c>
      <c r="H64" s="36"/>
      <c r="I64" s="36">
        <v>30000</v>
      </c>
      <c r="J64" s="36"/>
      <c r="K64" s="37">
        <v>30000</v>
      </c>
      <c r="L64" s="37"/>
      <c r="M64" s="37">
        <v>100000</v>
      </c>
      <c r="N64" s="37"/>
      <c r="O64" s="37">
        <v>100000</v>
      </c>
      <c r="P64" s="37"/>
      <c r="Q64" s="37">
        <v>100000</v>
      </c>
      <c r="R64" s="37"/>
      <c r="S64" s="37">
        <v>150000</v>
      </c>
      <c r="T64" s="37"/>
      <c r="U64" s="37">
        <v>150000</v>
      </c>
      <c r="V64" s="37"/>
      <c r="W64" s="37">
        <v>180000</v>
      </c>
      <c r="X64" s="37"/>
      <c r="Y64" s="37">
        <v>250000</v>
      </c>
      <c r="Z64" s="37"/>
      <c r="AA64" s="37">
        <v>250000</v>
      </c>
      <c r="AB64" s="37"/>
      <c r="AC64" s="37">
        <v>250000</v>
      </c>
      <c r="AD64" s="37"/>
      <c r="AE64" s="37">
        <v>250000</v>
      </c>
      <c r="AF64" s="38"/>
      <c r="AG64" s="38"/>
    </row>
    <row r="65" spans="1:33" ht="42" thickBot="1" thickTop="1">
      <c r="A65" s="12" t="s">
        <v>135</v>
      </c>
      <c r="B65" s="12" t="s">
        <v>97</v>
      </c>
      <c r="C65" s="35" t="s">
        <v>138</v>
      </c>
      <c r="D65" s="35" t="s">
        <v>139</v>
      </c>
      <c r="E65" s="13">
        <v>39873</v>
      </c>
      <c r="F65" s="13">
        <v>39933</v>
      </c>
      <c r="G65" s="20">
        <v>0</v>
      </c>
      <c r="H65" s="20"/>
      <c r="I65" s="20" t="s">
        <v>140</v>
      </c>
      <c r="J65" s="20"/>
      <c r="K65" s="20" t="s">
        <v>140</v>
      </c>
      <c r="L65" s="20"/>
      <c r="M65" s="20" t="s">
        <v>141</v>
      </c>
      <c r="N65" s="20"/>
      <c r="O65" s="20" t="s">
        <v>142</v>
      </c>
      <c r="P65" s="20"/>
      <c r="Q65" s="20" t="s">
        <v>142</v>
      </c>
      <c r="R65" s="20"/>
      <c r="S65" s="20" t="s">
        <v>143</v>
      </c>
      <c r="T65" s="20"/>
      <c r="U65" s="20">
        <v>50000</v>
      </c>
      <c r="V65" s="20"/>
      <c r="W65" s="20">
        <v>150000</v>
      </c>
      <c r="X65" s="20"/>
      <c r="Y65" s="20">
        <v>200000</v>
      </c>
      <c r="Z65" s="20"/>
      <c r="AA65" s="20">
        <v>200000</v>
      </c>
      <c r="AB65" s="20"/>
      <c r="AC65" s="22">
        <v>200000</v>
      </c>
      <c r="AD65" s="83"/>
      <c r="AE65" s="22">
        <v>200000</v>
      </c>
      <c r="AF65" s="27"/>
      <c r="AG65" s="27"/>
    </row>
    <row r="66" spans="1:33" s="34" customFormat="1" ht="15" thickBot="1" thickTop="1">
      <c r="A66" s="62"/>
      <c r="B66" s="63"/>
      <c r="C66" s="84"/>
      <c r="D66" s="84"/>
      <c r="E66" s="65"/>
      <c r="F66" s="65"/>
      <c r="G66" s="33">
        <f>SUM(G59:G65)</f>
        <v>70000</v>
      </c>
      <c r="H66" s="33">
        <f aca="true" t="shared" si="10" ref="H66:AG66">SUM(H59:H65)</f>
        <v>0</v>
      </c>
      <c r="I66" s="33">
        <f t="shared" si="10"/>
        <v>80000</v>
      </c>
      <c r="J66" s="33">
        <f t="shared" si="10"/>
        <v>0</v>
      </c>
      <c r="K66" s="33">
        <f t="shared" si="10"/>
        <v>190000</v>
      </c>
      <c r="L66" s="33">
        <f t="shared" si="10"/>
        <v>0</v>
      </c>
      <c r="M66" s="33">
        <f t="shared" si="10"/>
        <v>340000</v>
      </c>
      <c r="N66" s="33">
        <f t="shared" si="10"/>
        <v>0</v>
      </c>
      <c r="O66" s="33">
        <f t="shared" si="10"/>
        <v>370000</v>
      </c>
      <c r="P66" s="33">
        <f t="shared" si="10"/>
        <v>0</v>
      </c>
      <c r="Q66" s="33">
        <f t="shared" si="10"/>
        <v>520000</v>
      </c>
      <c r="R66" s="33">
        <f t="shared" si="10"/>
        <v>0</v>
      </c>
      <c r="S66" s="33">
        <f t="shared" si="10"/>
        <v>640000</v>
      </c>
      <c r="T66" s="33">
        <f t="shared" si="10"/>
        <v>0</v>
      </c>
      <c r="U66" s="33">
        <f t="shared" si="10"/>
        <v>730000</v>
      </c>
      <c r="V66" s="33">
        <f t="shared" si="10"/>
        <v>0</v>
      </c>
      <c r="W66" s="33">
        <f t="shared" si="10"/>
        <v>930000</v>
      </c>
      <c r="X66" s="33">
        <f t="shared" si="10"/>
        <v>0</v>
      </c>
      <c r="Y66" s="33">
        <f t="shared" si="10"/>
        <v>1080000</v>
      </c>
      <c r="Z66" s="33">
        <f t="shared" si="10"/>
        <v>0</v>
      </c>
      <c r="AA66" s="33">
        <f t="shared" si="10"/>
        <v>1100000</v>
      </c>
      <c r="AB66" s="33">
        <f t="shared" si="10"/>
        <v>0</v>
      </c>
      <c r="AC66" s="33">
        <f t="shared" si="10"/>
        <v>1250000</v>
      </c>
      <c r="AD66" s="33">
        <f t="shared" si="10"/>
        <v>0</v>
      </c>
      <c r="AE66" s="33">
        <f t="shared" si="10"/>
        <v>1250000</v>
      </c>
      <c r="AF66" s="33">
        <f t="shared" si="10"/>
        <v>0</v>
      </c>
      <c r="AG66" s="33">
        <f t="shared" si="10"/>
        <v>0</v>
      </c>
    </row>
    <row r="67" spans="1:33" ht="15" thickBot="1" thickTop="1">
      <c r="A67" s="12"/>
      <c r="B67" s="12"/>
      <c r="C67" s="9"/>
      <c r="D67" s="9"/>
      <c r="E67" s="13"/>
      <c r="F67" s="13"/>
      <c r="G67" s="21"/>
      <c r="H67" s="21"/>
      <c r="I67" s="20"/>
      <c r="J67" s="20"/>
      <c r="K67" s="60"/>
      <c r="L67" s="6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61"/>
      <c r="AD67" s="61"/>
      <c r="AE67" s="22"/>
      <c r="AF67" s="27"/>
      <c r="AG67" s="27"/>
    </row>
    <row r="68" spans="1:33" ht="15" thickBot="1" thickTop="1">
      <c r="A68" s="69" t="s">
        <v>144</v>
      </c>
      <c r="B68" s="70"/>
      <c r="C68" s="70"/>
      <c r="D68" s="70"/>
      <c r="E68" s="70"/>
      <c r="F68" s="70"/>
      <c r="G68" s="71">
        <f aca="true" t="shared" si="11" ref="G68:AG68">G28+G31+G37+G47+G55+G60+G63+G66</f>
        <v>120000</v>
      </c>
      <c r="H68" s="71">
        <f t="shared" si="11"/>
        <v>0</v>
      </c>
      <c r="I68" s="71">
        <f t="shared" si="11"/>
        <v>280000</v>
      </c>
      <c r="J68" s="71">
        <f t="shared" si="11"/>
        <v>0</v>
      </c>
      <c r="K68" s="71">
        <f t="shared" si="11"/>
        <v>420000</v>
      </c>
      <c r="L68" s="71">
        <f t="shared" si="11"/>
        <v>0</v>
      </c>
      <c r="M68" s="71">
        <f t="shared" si="11"/>
        <v>600000</v>
      </c>
      <c r="N68" s="71">
        <f t="shared" si="11"/>
        <v>0</v>
      </c>
      <c r="O68" s="71">
        <f t="shared" si="11"/>
        <v>660000</v>
      </c>
      <c r="P68" s="71">
        <f t="shared" si="11"/>
        <v>0</v>
      </c>
      <c r="Q68" s="71">
        <f t="shared" si="11"/>
        <v>1890000</v>
      </c>
      <c r="R68" s="71">
        <f t="shared" si="11"/>
        <v>0</v>
      </c>
      <c r="S68" s="71">
        <f t="shared" si="11"/>
        <v>2030000</v>
      </c>
      <c r="T68" s="71">
        <f t="shared" si="11"/>
        <v>0</v>
      </c>
      <c r="U68" s="71">
        <f t="shared" si="11"/>
        <v>2310000</v>
      </c>
      <c r="V68" s="71">
        <f t="shared" si="11"/>
        <v>0</v>
      </c>
      <c r="W68" s="71">
        <f t="shared" si="11"/>
        <v>1510000</v>
      </c>
      <c r="X68" s="71">
        <f t="shared" si="11"/>
        <v>0</v>
      </c>
      <c r="Y68" s="71">
        <f t="shared" si="11"/>
        <v>1960000</v>
      </c>
      <c r="Z68" s="71">
        <f t="shared" si="11"/>
        <v>0</v>
      </c>
      <c r="AA68" s="71">
        <f t="shared" si="11"/>
        <v>1980000</v>
      </c>
      <c r="AB68" s="71">
        <f t="shared" si="11"/>
        <v>0</v>
      </c>
      <c r="AC68" s="71">
        <f t="shared" si="11"/>
        <v>2450000</v>
      </c>
      <c r="AD68" s="71">
        <f t="shared" si="11"/>
        <v>0</v>
      </c>
      <c r="AE68" s="71">
        <f t="shared" si="11"/>
        <v>2450000</v>
      </c>
      <c r="AF68" s="71">
        <f t="shared" si="11"/>
        <v>2850000</v>
      </c>
      <c r="AG68" s="71">
        <f t="shared" si="11"/>
        <v>2000000</v>
      </c>
    </row>
    <row r="69" spans="1:33" ht="17.25" thickBot="1" thickTop="1">
      <c r="A69" s="7"/>
      <c r="B69" s="73"/>
      <c r="C69" s="8"/>
      <c r="D69" s="9"/>
      <c r="E69" s="13"/>
      <c r="F69" s="13"/>
      <c r="G69" s="85"/>
      <c r="H69" s="85"/>
      <c r="I69" s="14"/>
      <c r="J69" s="14"/>
      <c r="K69" s="86"/>
      <c r="L69" s="86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87"/>
      <c r="AD69" s="87"/>
      <c r="AE69" s="15"/>
      <c r="AF69" s="17"/>
      <c r="AG69" s="17"/>
    </row>
    <row r="70" spans="1:33" ht="17.25" thickBot="1" thickTop="1">
      <c r="A70" s="7" t="s">
        <v>145</v>
      </c>
      <c r="B70" s="73"/>
      <c r="C70" s="8"/>
      <c r="D70" s="9"/>
      <c r="E70" s="13"/>
      <c r="F70" s="13"/>
      <c r="G70" s="48"/>
      <c r="H70" s="48"/>
      <c r="I70" s="36"/>
      <c r="J70" s="36"/>
      <c r="K70" s="49"/>
      <c r="L70" s="49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50"/>
      <c r="AD70" s="50"/>
      <c r="AE70" s="37"/>
      <c r="AF70" s="38"/>
      <c r="AG70" s="38"/>
    </row>
    <row r="71" spans="1:33" ht="28.5" thickBot="1" thickTop="1">
      <c r="A71" s="88" t="s">
        <v>146</v>
      </c>
      <c r="B71" s="89" t="s">
        <v>147</v>
      </c>
      <c r="C71" s="90" t="s">
        <v>148</v>
      </c>
      <c r="D71" s="90" t="s">
        <v>149</v>
      </c>
      <c r="E71" s="53">
        <v>39630</v>
      </c>
      <c r="F71" s="53">
        <v>39963</v>
      </c>
      <c r="G71" s="55">
        <v>0</v>
      </c>
      <c r="H71" s="55"/>
      <c r="I71" s="55">
        <v>0</v>
      </c>
      <c r="J71" s="55"/>
      <c r="K71" s="55">
        <v>0</v>
      </c>
      <c r="L71" s="55"/>
      <c r="M71" s="55">
        <v>0</v>
      </c>
      <c r="N71" s="55"/>
      <c r="O71" s="58">
        <v>0</v>
      </c>
      <c r="P71" s="58"/>
      <c r="Q71" s="58">
        <v>0</v>
      </c>
      <c r="R71" s="58"/>
      <c r="S71" s="58">
        <v>0</v>
      </c>
      <c r="T71" s="58"/>
      <c r="U71" s="58">
        <v>0</v>
      </c>
      <c r="V71" s="58"/>
      <c r="W71" s="58">
        <v>0</v>
      </c>
      <c r="X71" s="58"/>
      <c r="Y71" s="58">
        <v>200000</v>
      </c>
      <c r="Z71" s="58"/>
      <c r="AA71" s="58">
        <v>400000</v>
      </c>
      <c r="AB71" s="58"/>
      <c r="AC71" s="58">
        <v>400000</v>
      </c>
      <c r="AD71" s="58"/>
      <c r="AE71" s="58">
        <v>400000</v>
      </c>
      <c r="AF71" s="37"/>
      <c r="AG71" s="37"/>
    </row>
    <row r="72" spans="1:33" s="34" customFormat="1" ht="15" thickBot="1" thickTop="1">
      <c r="A72" s="62"/>
      <c r="B72" s="63"/>
      <c r="C72" s="84"/>
      <c r="D72" s="84"/>
      <c r="E72" s="65"/>
      <c r="F72" s="65"/>
      <c r="G72" s="33">
        <f>SUM(G71)</f>
        <v>0</v>
      </c>
      <c r="H72" s="33">
        <f>SUM(H65:H71)</f>
        <v>0</v>
      </c>
      <c r="I72" s="33">
        <f aca="true" t="shared" si="12" ref="I72:AG72">SUM(I71)</f>
        <v>0</v>
      </c>
      <c r="J72" s="33">
        <f t="shared" si="12"/>
        <v>0</v>
      </c>
      <c r="K72" s="33">
        <f t="shared" si="12"/>
        <v>0</v>
      </c>
      <c r="L72" s="33">
        <f t="shared" si="12"/>
        <v>0</v>
      </c>
      <c r="M72" s="33">
        <f t="shared" si="12"/>
        <v>0</v>
      </c>
      <c r="N72" s="33">
        <f t="shared" si="12"/>
        <v>0</v>
      </c>
      <c r="O72" s="33">
        <f t="shared" si="12"/>
        <v>0</v>
      </c>
      <c r="P72" s="33">
        <f t="shared" si="12"/>
        <v>0</v>
      </c>
      <c r="Q72" s="33">
        <f t="shared" si="12"/>
        <v>0</v>
      </c>
      <c r="R72" s="33">
        <f t="shared" si="12"/>
        <v>0</v>
      </c>
      <c r="S72" s="33">
        <f t="shared" si="12"/>
        <v>0</v>
      </c>
      <c r="T72" s="33">
        <f t="shared" si="12"/>
        <v>0</v>
      </c>
      <c r="U72" s="33">
        <f t="shared" si="12"/>
        <v>0</v>
      </c>
      <c r="V72" s="33">
        <f t="shared" si="12"/>
        <v>0</v>
      </c>
      <c r="W72" s="33">
        <f t="shared" si="12"/>
        <v>0</v>
      </c>
      <c r="X72" s="33">
        <f t="shared" si="12"/>
        <v>0</v>
      </c>
      <c r="Y72" s="33">
        <f t="shared" si="12"/>
        <v>200000</v>
      </c>
      <c r="Z72" s="33">
        <f t="shared" si="12"/>
        <v>0</v>
      </c>
      <c r="AA72" s="33">
        <f t="shared" si="12"/>
        <v>400000</v>
      </c>
      <c r="AB72" s="33">
        <f t="shared" si="12"/>
        <v>0</v>
      </c>
      <c r="AC72" s="33">
        <f t="shared" si="12"/>
        <v>400000</v>
      </c>
      <c r="AD72" s="33">
        <f t="shared" si="12"/>
        <v>0</v>
      </c>
      <c r="AE72" s="33">
        <f t="shared" si="12"/>
        <v>400000</v>
      </c>
      <c r="AF72" s="33">
        <f t="shared" si="12"/>
        <v>0</v>
      </c>
      <c r="AG72" s="33">
        <f t="shared" si="12"/>
        <v>0</v>
      </c>
    </row>
    <row r="73" spans="1:33" ht="17.25" thickBot="1" thickTop="1">
      <c r="A73" s="80"/>
      <c r="B73" s="81"/>
      <c r="C73" s="82"/>
      <c r="D73" s="9"/>
      <c r="E73" s="13"/>
      <c r="F73" s="13"/>
      <c r="G73" s="48"/>
      <c r="H73" s="48"/>
      <c r="I73" s="36"/>
      <c r="J73" s="36"/>
      <c r="K73" s="49"/>
      <c r="L73" s="49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50"/>
      <c r="AD73" s="50"/>
      <c r="AE73" s="37"/>
      <c r="AF73" s="38"/>
      <c r="AG73" s="38"/>
    </row>
    <row r="74" spans="1:33" ht="42" thickBot="1" thickTop="1">
      <c r="A74" s="56" t="s">
        <v>50</v>
      </c>
      <c r="B74" s="91" t="s">
        <v>150</v>
      </c>
      <c r="C74" s="39" t="s">
        <v>151</v>
      </c>
      <c r="D74" s="39" t="s">
        <v>152</v>
      </c>
      <c r="E74" s="13">
        <v>39630</v>
      </c>
      <c r="F74" s="13">
        <v>39872</v>
      </c>
      <c r="G74" s="36">
        <v>5000</v>
      </c>
      <c r="H74" s="36"/>
      <c r="I74" s="36">
        <v>5000</v>
      </c>
      <c r="J74" s="36"/>
      <c r="K74" s="36">
        <v>5000</v>
      </c>
      <c r="L74" s="36"/>
      <c r="M74" s="36">
        <v>105000</v>
      </c>
      <c r="N74" s="36"/>
      <c r="O74" s="37">
        <v>105000</v>
      </c>
      <c r="P74" s="37"/>
      <c r="Q74" s="37">
        <v>105000</v>
      </c>
      <c r="R74" s="37"/>
      <c r="S74" s="37">
        <v>155000</v>
      </c>
      <c r="T74" s="37"/>
      <c r="U74" s="37">
        <v>205000</v>
      </c>
      <c r="V74" s="37"/>
      <c r="W74" s="37">
        <v>255000</v>
      </c>
      <c r="X74" s="37"/>
      <c r="Y74" s="37">
        <v>255000</v>
      </c>
      <c r="Z74" s="37"/>
      <c r="AA74" s="37">
        <v>255000</v>
      </c>
      <c r="AB74" s="37"/>
      <c r="AC74" s="92">
        <v>337459</v>
      </c>
      <c r="AD74" s="92"/>
      <c r="AE74" s="92">
        <v>337459</v>
      </c>
      <c r="AF74" s="37"/>
      <c r="AG74" s="37"/>
    </row>
    <row r="75" spans="1:33" ht="42" thickBot="1" thickTop="1">
      <c r="A75" s="56" t="s">
        <v>50</v>
      </c>
      <c r="B75" s="12" t="s">
        <v>150</v>
      </c>
      <c r="C75" s="39" t="s">
        <v>153</v>
      </c>
      <c r="D75" s="39" t="s">
        <v>154</v>
      </c>
      <c r="E75" s="13">
        <v>39630</v>
      </c>
      <c r="F75" s="13">
        <v>39902</v>
      </c>
      <c r="G75" s="36">
        <v>70000</v>
      </c>
      <c r="H75" s="36"/>
      <c r="I75" s="36">
        <v>70000</v>
      </c>
      <c r="J75" s="36"/>
      <c r="K75" s="36">
        <v>70000</v>
      </c>
      <c r="L75" s="36"/>
      <c r="M75" s="36">
        <v>70000</v>
      </c>
      <c r="N75" s="36"/>
      <c r="O75" s="36">
        <v>70000</v>
      </c>
      <c r="P75" s="36"/>
      <c r="Q75" s="36">
        <v>70000</v>
      </c>
      <c r="R75" s="36"/>
      <c r="S75" s="36">
        <v>70000</v>
      </c>
      <c r="T75" s="36"/>
      <c r="U75" s="36">
        <v>120000</v>
      </c>
      <c r="V75" s="36"/>
      <c r="W75" s="36">
        <v>120000</v>
      </c>
      <c r="X75" s="36"/>
      <c r="Y75" s="36">
        <v>120000</v>
      </c>
      <c r="Z75" s="36"/>
      <c r="AA75" s="36">
        <v>120000</v>
      </c>
      <c r="AB75" s="36"/>
      <c r="AC75" s="37">
        <v>245368.88</v>
      </c>
      <c r="AD75" s="37"/>
      <c r="AE75" s="37">
        <v>245368.88</v>
      </c>
      <c r="AF75" s="38"/>
      <c r="AG75" s="38"/>
    </row>
    <row r="76" spans="1:33" ht="55.5" thickBot="1" thickTop="1">
      <c r="A76" s="56" t="s">
        <v>50</v>
      </c>
      <c r="B76" s="12" t="s">
        <v>150</v>
      </c>
      <c r="C76" s="39" t="s">
        <v>155</v>
      </c>
      <c r="D76" s="39" t="s">
        <v>156</v>
      </c>
      <c r="E76" s="13">
        <v>39630</v>
      </c>
      <c r="F76" s="13">
        <v>39994</v>
      </c>
      <c r="G76" s="36">
        <v>0</v>
      </c>
      <c r="H76" s="36"/>
      <c r="I76" s="36">
        <v>0</v>
      </c>
      <c r="J76" s="36"/>
      <c r="K76" s="36">
        <v>0</v>
      </c>
      <c r="L76" s="36"/>
      <c r="M76" s="36">
        <v>0</v>
      </c>
      <c r="N76" s="36"/>
      <c r="O76" s="36">
        <v>0</v>
      </c>
      <c r="P76" s="36"/>
      <c r="Q76" s="36">
        <v>0</v>
      </c>
      <c r="R76" s="36"/>
      <c r="S76" s="36">
        <v>0</v>
      </c>
      <c r="T76" s="36"/>
      <c r="U76" s="36">
        <v>0</v>
      </c>
      <c r="V76" s="36"/>
      <c r="W76" s="36">
        <v>0</v>
      </c>
      <c r="X76" s="36"/>
      <c r="Y76" s="36">
        <v>0</v>
      </c>
      <c r="Z76" s="36"/>
      <c r="AA76" s="36">
        <v>0</v>
      </c>
      <c r="AB76" s="36"/>
      <c r="AC76" s="37">
        <v>100000</v>
      </c>
      <c r="AD76" s="37"/>
      <c r="AE76" s="37">
        <v>100000</v>
      </c>
      <c r="AF76" s="38"/>
      <c r="AG76" s="38"/>
    </row>
    <row r="77" spans="1:33" ht="42" thickBot="1" thickTop="1">
      <c r="A77" s="56" t="s">
        <v>50</v>
      </c>
      <c r="B77" s="12" t="s">
        <v>150</v>
      </c>
      <c r="C77" s="39" t="s">
        <v>157</v>
      </c>
      <c r="D77" s="39" t="s">
        <v>158</v>
      </c>
      <c r="E77" s="13">
        <v>39630</v>
      </c>
      <c r="F77" s="13">
        <v>39994</v>
      </c>
      <c r="G77" s="36">
        <v>0</v>
      </c>
      <c r="H77" s="36"/>
      <c r="I77" s="36">
        <v>0</v>
      </c>
      <c r="J77" s="36"/>
      <c r="K77" s="36">
        <v>50000</v>
      </c>
      <c r="L77" s="36"/>
      <c r="M77" s="36">
        <v>50000</v>
      </c>
      <c r="N77" s="36"/>
      <c r="O77" s="36">
        <v>100000</v>
      </c>
      <c r="P77" s="36"/>
      <c r="Q77" s="36">
        <v>800000</v>
      </c>
      <c r="R77" s="36"/>
      <c r="S77" s="36">
        <v>800000</v>
      </c>
      <c r="T77" s="36"/>
      <c r="U77" s="36">
        <v>1400000</v>
      </c>
      <c r="V77" s="36"/>
      <c r="W77" s="36">
        <v>1550000</v>
      </c>
      <c r="X77" s="36"/>
      <c r="Y77" s="36">
        <v>1550000</v>
      </c>
      <c r="Z77" s="36"/>
      <c r="AA77" s="36">
        <v>1550000</v>
      </c>
      <c r="AB77" s="36"/>
      <c r="AC77" s="55">
        <v>2304798.98</v>
      </c>
      <c r="AD77" s="55"/>
      <c r="AE77" s="55">
        <v>2304798.98</v>
      </c>
      <c r="AF77" s="36"/>
      <c r="AG77" s="36"/>
    </row>
    <row r="78" spans="1:33" ht="42" thickBot="1" thickTop="1">
      <c r="A78" s="56"/>
      <c r="B78" s="51" t="s">
        <v>150</v>
      </c>
      <c r="C78" s="90" t="s">
        <v>159</v>
      </c>
      <c r="D78" s="90" t="s">
        <v>160</v>
      </c>
      <c r="E78" s="53"/>
      <c r="F78" s="53"/>
      <c r="G78" s="55">
        <v>0</v>
      </c>
      <c r="H78" s="55"/>
      <c r="I78" s="55">
        <v>0</v>
      </c>
      <c r="J78" s="55"/>
      <c r="K78" s="55">
        <v>0</v>
      </c>
      <c r="L78" s="55"/>
      <c r="M78" s="55">
        <v>0</v>
      </c>
      <c r="N78" s="55"/>
      <c r="O78" s="55">
        <v>0</v>
      </c>
      <c r="P78" s="55"/>
      <c r="Q78" s="55">
        <v>0</v>
      </c>
      <c r="R78" s="55"/>
      <c r="S78" s="55">
        <v>0</v>
      </c>
      <c r="T78" s="55"/>
      <c r="U78" s="55">
        <v>0</v>
      </c>
      <c r="V78" s="55"/>
      <c r="W78" s="55">
        <v>0</v>
      </c>
      <c r="X78" s="55"/>
      <c r="Y78" s="55">
        <v>25000</v>
      </c>
      <c r="Z78" s="55"/>
      <c r="AA78" s="55">
        <v>50000</v>
      </c>
      <c r="AB78" s="36"/>
      <c r="AC78" s="55">
        <v>50000</v>
      </c>
      <c r="AD78" s="55"/>
      <c r="AE78" s="55">
        <v>50000</v>
      </c>
      <c r="AF78" s="36"/>
      <c r="AG78" s="36"/>
    </row>
    <row r="79" spans="1:33" ht="15" thickBot="1" thickTop="1">
      <c r="A79" s="56"/>
      <c r="B79" s="51" t="s">
        <v>150</v>
      </c>
      <c r="C79" s="90" t="s">
        <v>161</v>
      </c>
      <c r="D79" s="90" t="s">
        <v>161</v>
      </c>
      <c r="E79" s="53"/>
      <c r="F79" s="53"/>
      <c r="G79" s="55">
        <v>0</v>
      </c>
      <c r="H79" s="55"/>
      <c r="I79" s="55">
        <v>0</v>
      </c>
      <c r="J79" s="55"/>
      <c r="K79" s="55">
        <v>0</v>
      </c>
      <c r="L79" s="55"/>
      <c r="M79" s="55">
        <v>0</v>
      </c>
      <c r="N79" s="55"/>
      <c r="O79" s="55">
        <v>0</v>
      </c>
      <c r="P79" s="55"/>
      <c r="Q79" s="55">
        <v>0</v>
      </c>
      <c r="R79" s="55"/>
      <c r="S79" s="55">
        <v>0</v>
      </c>
      <c r="T79" s="55"/>
      <c r="U79" s="55">
        <v>0</v>
      </c>
      <c r="V79" s="55"/>
      <c r="W79" s="55">
        <v>0</v>
      </c>
      <c r="X79" s="55"/>
      <c r="Y79" s="55">
        <v>0</v>
      </c>
      <c r="Z79" s="55"/>
      <c r="AA79" s="55">
        <v>0</v>
      </c>
      <c r="AB79" s="36"/>
      <c r="AC79" s="55">
        <v>300000</v>
      </c>
      <c r="AD79" s="55"/>
      <c r="AE79" s="55">
        <v>300000</v>
      </c>
      <c r="AF79" s="36"/>
      <c r="AG79" s="36"/>
    </row>
    <row r="80" spans="1:33" ht="42" thickBot="1" thickTop="1">
      <c r="A80" s="56" t="s">
        <v>50</v>
      </c>
      <c r="B80" s="12" t="s">
        <v>150</v>
      </c>
      <c r="C80" s="39" t="s">
        <v>162</v>
      </c>
      <c r="D80" s="39" t="s">
        <v>163</v>
      </c>
      <c r="E80" s="13">
        <v>39630</v>
      </c>
      <c r="F80" s="13">
        <v>39994</v>
      </c>
      <c r="G80" s="93">
        <v>0</v>
      </c>
      <c r="H80" s="93"/>
      <c r="I80" s="93">
        <v>800000</v>
      </c>
      <c r="J80" s="93"/>
      <c r="K80" s="93">
        <v>900000</v>
      </c>
      <c r="L80" s="93"/>
      <c r="M80" s="93">
        <v>1100000</v>
      </c>
      <c r="N80" s="93"/>
      <c r="O80" s="93">
        <v>1200000</v>
      </c>
      <c r="P80" s="93"/>
      <c r="Q80" s="93">
        <v>1250000</v>
      </c>
      <c r="R80" s="93"/>
      <c r="S80" s="93">
        <v>1400000</v>
      </c>
      <c r="T80" s="93"/>
      <c r="U80" s="93">
        <v>1550000</v>
      </c>
      <c r="V80" s="93"/>
      <c r="W80" s="94">
        <v>2271798.53</v>
      </c>
      <c r="X80" s="93"/>
      <c r="Y80" s="94">
        <v>2271798.53</v>
      </c>
      <c r="Z80" s="93"/>
      <c r="AA80" s="94">
        <v>2271798.53</v>
      </c>
      <c r="AB80" s="93"/>
      <c r="AC80" s="94">
        <v>2271798.53</v>
      </c>
      <c r="AD80" s="95"/>
      <c r="AE80" s="94">
        <v>2271798.53</v>
      </c>
      <c r="AF80" s="38"/>
      <c r="AG80" s="38"/>
    </row>
    <row r="81" spans="1:33" s="34" customFormat="1" ht="15" thickBot="1" thickTop="1">
      <c r="A81" s="62"/>
      <c r="B81" s="63"/>
      <c r="C81" s="84"/>
      <c r="D81" s="84"/>
      <c r="E81" s="65"/>
      <c r="F81" s="65"/>
      <c r="G81" s="33">
        <f>SUM(G74:G80)</f>
        <v>75000</v>
      </c>
      <c r="H81" s="33">
        <f aca="true" t="shared" si="13" ref="H81:AG81">SUM(H74:H80)</f>
        <v>0</v>
      </c>
      <c r="I81" s="33">
        <f t="shared" si="13"/>
        <v>875000</v>
      </c>
      <c r="J81" s="33">
        <f t="shared" si="13"/>
        <v>0</v>
      </c>
      <c r="K81" s="33">
        <f t="shared" si="13"/>
        <v>1025000</v>
      </c>
      <c r="L81" s="33">
        <f t="shared" si="13"/>
        <v>0</v>
      </c>
      <c r="M81" s="33">
        <f t="shared" si="13"/>
        <v>1325000</v>
      </c>
      <c r="N81" s="33">
        <f t="shared" si="13"/>
        <v>0</v>
      </c>
      <c r="O81" s="33">
        <f t="shared" si="13"/>
        <v>1475000</v>
      </c>
      <c r="P81" s="33">
        <f t="shared" si="13"/>
        <v>0</v>
      </c>
      <c r="Q81" s="33">
        <f t="shared" si="13"/>
        <v>2225000</v>
      </c>
      <c r="R81" s="33">
        <f t="shared" si="13"/>
        <v>0</v>
      </c>
      <c r="S81" s="33">
        <f t="shared" si="13"/>
        <v>2425000</v>
      </c>
      <c r="T81" s="33">
        <f t="shared" si="13"/>
        <v>0</v>
      </c>
      <c r="U81" s="33">
        <f t="shared" si="13"/>
        <v>3275000</v>
      </c>
      <c r="V81" s="33">
        <f t="shared" si="13"/>
        <v>0</v>
      </c>
      <c r="W81" s="33">
        <f t="shared" si="13"/>
        <v>4196798.529999999</v>
      </c>
      <c r="X81" s="33">
        <f t="shared" si="13"/>
        <v>0</v>
      </c>
      <c r="Y81" s="33">
        <f t="shared" si="13"/>
        <v>4221798.529999999</v>
      </c>
      <c r="Z81" s="33">
        <f t="shared" si="13"/>
        <v>0</v>
      </c>
      <c r="AA81" s="33">
        <f t="shared" si="13"/>
        <v>4246798.529999999</v>
      </c>
      <c r="AB81" s="33">
        <f t="shared" si="13"/>
        <v>0</v>
      </c>
      <c r="AC81" s="33">
        <f>SUM(AC74:AC80)</f>
        <v>5609425.39</v>
      </c>
      <c r="AD81" s="33">
        <f t="shared" si="13"/>
        <v>0</v>
      </c>
      <c r="AE81" s="33">
        <f>SUM(AE74:AE80)</f>
        <v>5609425.39</v>
      </c>
      <c r="AF81" s="33">
        <f t="shared" si="13"/>
        <v>0</v>
      </c>
      <c r="AG81" s="33">
        <f t="shared" si="13"/>
        <v>0</v>
      </c>
    </row>
    <row r="82" spans="1:33" ht="15" thickBot="1" thickTop="1">
      <c r="A82" s="12"/>
      <c r="B82" s="12"/>
      <c r="C82" s="9"/>
      <c r="D82" s="9"/>
      <c r="E82" s="13"/>
      <c r="F82" s="13"/>
      <c r="G82" s="48"/>
      <c r="H82" s="48"/>
      <c r="I82" s="36"/>
      <c r="J82" s="36"/>
      <c r="K82" s="49"/>
      <c r="L82" s="49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50"/>
      <c r="AD82" s="50"/>
      <c r="AE82" s="37"/>
      <c r="AF82" s="38"/>
      <c r="AG82" s="38"/>
    </row>
    <row r="83" spans="1:33" s="11" customFormat="1" ht="69" thickBot="1" thickTop="1">
      <c r="A83" s="12" t="s">
        <v>57</v>
      </c>
      <c r="B83" s="12" t="s">
        <v>164</v>
      </c>
      <c r="C83" s="9" t="s">
        <v>165</v>
      </c>
      <c r="D83" s="9" t="s">
        <v>166</v>
      </c>
      <c r="E83" s="13">
        <v>39668</v>
      </c>
      <c r="F83" s="13">
        <v>39791</v>
      </c>
      <c r="G83" s="36">
        <v>0</v>
      </c>
      <c r="H83" s="36"/>
      <c r="I83" s="36">
        <v>0</v>
      </c>
      <c r="J83" s="36"/>
      <c r="K83" s="36">
        <v>50000</v>
      </c>
      <c r="L83" s="36"/>
      <c r="M83" s="36">
        <v>200000</v>
      </c>
      <c r="N83" s="36"/>
      <c r="O83" s="37">
        <v>350000</v>
      </c>
      <c r="P83" s="37"/>
      <c r="Q83" s="37">
        <v>500000</v>
      </c>
      <c r="R83" s="37"/>
      <c r="S83" s="37">
        <v>500000</v>
      </c>
      <c r="T83" s="37"/>
      <c r="U83" s="37">
        <v>500000</v>
      </c>
      <c r="V83" s="37"/>
      <c r="W83" s="37">
        <v>500000</v>
      </c>
      <c r="X83" s="37"/>
      <c r="Y83" s="37">
        <v>2993068.64</v>
      </c>
      <c r="Z83" s="37"/>
      <c r="AA83" s="37">
        <v>2993068.64</v>
      </c>
      <c r="AB83" s="37"/>
      <c r="AC83" s="37">
        <v>2993068.64</v>
      </c>
      <c r="AD83" s="37"/>
      <c r="AE83" s="37">
        <v>2993068.64</v>
      </c>
      <c r="AF83" s="41"/>
      <c r="AG83" s="38"/>
    </row>
    <row r="84" spans="1:33" ht="42" thickBot="1" thickTop="1">
      <c r="A84" s="56" t="s">
        <v>57</v>
      </c>
      <c r="B84" s="12" t="s">
        <v>58</v>
      </c>
      <c r="C84" s="9" t="s">
        <v>167</v>
      </c>
      <c r="D84" s="9" t="s">
        <v>168</v>
      </c>
      <c r="E84" s="13">
        <v>39699</v>
      </c>
      <c r="F84" s="13">
        <v>39791</v>
      </c>
      <c r="G84" s="36">
        <v>0</v>
      </c>
      <c r="H84" s="36"/>
      <c r="I84" s="36">
        <v>0</v>
      </c>
      <c r="J84" s="36"/>
      <c r="K84" s="36">
        <v>900000</v>
      </c>
      <c r="L84" s="36"/>
      <c r="M84" s="36">
        <v>900000</v>
      </c>
      <c r="N84" s="36"/>
      <c r="O84" s="36">
        <v>900000</v>
      </c>
      <c r="P84" s="37"/>
      <c r="Q84" s="37">
        <v>3000000</v>
      </c>
      <c r="R84" s="37"/>
      <c r="S84" s="37">
        <v>3000000</v>
      </c>
      <c r="T84" s="37"/>
      <c r="U84" s="37">
        <v>3000000</v>
      </c>
      <c r="V84" s="37"/>
      <c r="W84" s="37">
        <v>3000000</v>
      </c>
      <c r="X84" s="37"/>
      <c r="Y84" s="37">
        <v>3000000</v>
      </c>
      <c r="Z84" s="37"/>
      <c r="AA84" s="37">
        <v>3000000</v>
      </c>
      <c r="AB84" s="37"/>
      <c r="AC84" s="37">
        <v>3000000</v>
      </c>
      <c r="AD84" s="37"/>
      <c r="AE84" s="37">
        <v>3000000</v>
      </c>
      <c r="AF84" s="37"/>
      <c r="AG84" s="37"/>
    </row>
    <row r="85" spans="1:33" ht="69" thickBot="1" thickTop="1">
      <c r="A85" s="12" t="s">
        <v>57</v>
      </c>
      <c r="B85" s="12" t="s">
        <v>58</v>
      </c>
      <c r="C85" s="12" t="s">
        <v>61</v>
      </c>
      <c r="D85" s="9" t="s">
        <v>169</v>
      </c>
      <c r="E85" s="13">
        <v>39630</v>
      </c>
      <c r="F85" s="13">
        <v>39843</v>
      </c>
      <c r="G85" s="36">
        <v>67000</v>
      </c>
      <c r="H85" s="36"/>
      <c r="I85" s="36">
        <v>322000</v>
      </c>
      <c r="J85" s="36"/>
      <c r="K85" s="36">
        <v>447000</v>
      </c>
      <c r="L85" s="36"/>
      <c r="M85" s="36">
        <v>451000</v>
      </c>
      <c r="N85" s="36"/>
      <c r="O85" s="36">
        <v>585000</v>
      </c>
      <c r="P85" s="36"/>
      <c r="Q85" s="36">
        <v>785000</v>
      </c>
      <c r="R85" s="36"/>
      <c r="S85" s="36">
        <v>931242</v>
      </c>
      <c r="T85" s="36"/>
      <c r="U85" s="36">
        <v>931242</v>
      </c>
      <c r="V85" s="36">
        <v>931242</v>
      </c>
      <c r="W85" s="36">
        <v>931242</v>
      </c>
      <c r="X85" s="36">
        <v>931242</v>
      </c>
      <c r="Y85" s="36">
        <v>931242</v>
      </c>
      <c r="Z85" s="36">
        <v>931242</v>
      </c>
      <c r="AA85" s="36">
        <v>931242</v>
      </c>
      <c r="AB85" s="36">
        <v>931242</v>
      </c>
      <c r="AC85" s="36">
        <v>931242</v>
      </c>
      <c r="AD85" s="96"/>
      <c r="AE85" s="37">
        <v>931241.75</v>
      </c>
      <c r="AF85" s="38"/>
      <c r="AG85" s="38"/>
    </row>
    <row r="86" spans="1:33" ht="42" thickBot="1" thickTop="1">
      <c r="A86" s="12" t="s">
        <v>73</v>
      </c>
      <c r="B86" s="12" t="s">
        <v>58</v>
      </c>
      <c r="C86" s="9" t="s">
        <v>170</v>
      </c>
      <c r="D86" s="9" t="s">
        <v>171</v>
      </c>
      <c r="E86" s="13">
        <v>39630</v>
      </c>
      <c r="F86" s="13">
        <v>39933</v>
      </c>
      <c r="G86" s="36">
        <v>0</v>
      </c>
      <c r="H86" s="97"/>
      <c r="I86" s="36">
        <v>0</v>
      </c>
      <c r="J86" s="97"/>
      <c r="K86" s="20">
        <v>4252</v>
      </c>
      <c r="L86" s="20"/>
      <c r="M86" s="20">
        <v>4252</v>
      </c>
      <c r="N86" s="20"/>
      <c r="O86" s="20">
        <v>4252</v>
      </c>
      <c r="P86" s="20"/>
      <c r="Q86" s="20">
        <v>4252</v>
      </c>
      <c r="R86" s="20"/>
      <c r="S86" s="20">
        <v>150000</v>
      </c>
      <c r="T86" s="20"/>
      <c r="U86" s="20">
        <v>150000</v>
      </c>
      <c r="V86" s="20"/>
      <c r="W86" s="20">
        <v>150000</v>
      </c>
      <c r="X86" s="20"/>
      <c r="Y86" s="20">
        <v>150000</v>
      </c>
      <c r="Z86" s="20"/>
      <c r="AA86" s="20">
        <v>150000</v>
      </c>
      <c r="AB86" s="20"/>
      <c r="AC86" s="20">
        <v>150000</v>
      </c>
      <c r="AD86" s="98"/>
      <c r="AE86" s="22">
        <v>150000</v>
      </c>
      <c r="AF86" s="27"/>
      <c r="AG86" s="27"/>
    </row>
    <row r="87" spans="1:33" s="34" customFormat="1" ht="15" thickBot="1" thickTop="1">
      <c r="A87" s="62"/>
      <c r="B87" s="63"/>
      <c r="C87" s="84"/>
      <c r="D87" s="84"/>
      <c r="E87" s="65"/>
      <c r="F87" s="65"/>
      <c r="G87" s="33">
        <f>SUM(G83:G86)</f>
        <v>67000</v>
      </c>
      <c r="H87" s="33">
        <f aca="true" t="shared" si="14" ref="H87:AC87">SUM(H83:H86)</f>
        <v>0</v>
      </c>
      <c r="I87" s="33">
        <f t="shared" si="14"/>
        <v>322000</v>
      </c>
      <c r="J87" s="33">
        <f t="shared" si="14"/>
        <v>0</v>
      </c>
      <c r="K87" s="33">
        <f t="shared" si="14"/>
        <v>1401252</v>
      </c>
      <c r="L87" s="33">
        <f t="shared" si="14"/>
        <v>0</v>
      </c>
      <c r="M87" s="33">
        <f t="shared" si="14"/>
        <v>1555252</v>
      </c>
      <c r="N87" s="33">
        <f t="shared" si="14"/>
        <v>0</v>
      </c>
      <c r="O87" s="33">
        <f t="shared" si="14"/>
        <v>1839252</v>
      </c>
      <c r="P87" s="33">
        <f t="shared" si="14"/>
        <v>0</v>
      </c>
      <c r="Q87" s="33">
        <f t="shared" si="14"/>
        <v>4289252</v>
      </c>
      <c r="R87" s="33">
        <f t="shared" si="14"/>
        <v>0</v>
      </c>
      <c r="S87" s="33">
        <f t="shared" si="14"/>
        <v>4581242</v>
      </c>
      <c r="T87" s="33">
        <f t="shared" si="14"/>
        <v>0</v>
      </c>
      <c r="U87" s="33">
        <f t="shared" si="14"/>
        <v>4581242</v>
      </c>
      <c r="V87" s="33">
        <f t="shared" si="14"/>
        <v>931242</v>
      </c>
      <c r="W87" s="33">
        <f t="shared" si="14"/>
        <v>4581242</v>
      </c>
      <c r="X87" s="33">
        <f t="shared" si="14"/>
        <v>931242</v>
      </c>
      <c r="Y87" s="33">
        <f t="shared" si="14"/>
        <v>7074310.640000001</v>
      </c>
      <c r="Z87" s="33">
        <f t="shared" si="14"/>
        <v>931242</v>
      </c>
      <c r="AA87" s="33">
        <f t="shared" si="14"/>
        <v>7074310.640000001</v>
      </c>
      <c r="AB87" s="33">
        <f t="shared" si="14"/>
        <v>931242</v>
      </c>
      <c r="AC87" s="33">
        <f t="shared" si="14"/>
        <v>7074310.640000001</v>
      </c>
      <c r="AD87" s="33">
        <f>SUM(AD83:AD85)</f>
        <v>0</v>
      </c>
      <c r="AE87" s="33">
        <f>SUM(AE83:AE86)</f>
        <v>7074310.390000001</v>
      </c>
      <c r="AF87" s="33">
        <f>SUM(AF83:AF85)</f>
        <v>0</v>
      </c>
      <c r="AG87" s="33">
        <f>SUM(AG83:AG85)</f>
        <v>0</v>
      </c>
    </row>
    <row r="88" spans="1:33" ht="15" thickBot="1" thickTop="1">
      <c r="A88" s="12"/>
      <c r="B88" s="12"/>
      <c r="C88" s="9"/>
      <c r="D88" s="9"/>
      <c r="E88" s="13"/>
      <c r="F88" s="13"/>
      <c r="G88" s="48"/>
      <c r="H88" s="48"/>
      <c r="I88" s="36"/>
      <c r="J88" s="36"/>
      <c r="K88" s="49"/>
      <c r="L88" s="49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50"/>
      <c r="AD88" s="50"/>
      <c r="AE88" s="37"/>
      <c r="AF88" s="38"/>
      <c r="AG88" s="38"/>
    </row>
    <row r="89" spans="1:33" ht="28.5" thickBot="1" thickTop="1">
      <c r="A89" s="12" t="s">
        <v>80</v>
      </c>
      <c r="B89" s="12" t="s">
        <v>81</v>
      </c>
      <c r="C89" s="9" t="s">
        <v>172</v>
      </c>
      <c r="D89" s="9" t="s">
        <v>173</v>
      </c>
      <c r="E89" s="13">
        <v>39630</v>
      </c>
      <c r="F89" s="13">
        <v>39721</v>
      </c>
      <c r="G89" s="99">
        <v>0</v>
      </c>
      <c r="H89" s="9"/>
      <c r="I89" s="36">
        <v>0</v>
      </c>
      <c r="J89" s="36"/>
      <c r="K89" s="100">
        <v>1614965.34</v>
      </c>
      <c r="L89" s="100"/>
      <c r="M89" s="100">
        <v>1614965.34</v>
      </c>
      <c r="N89" s="36"/>
      <c r="O89" s="100">
        <v>1614965.34</v>
      </c>
      <c r="P89" s="36"/>
      <c r="Q89" s="100">
        <v>1614965.34</v>
      </c>
      <c r="R89" s="36"/>
      <c r="S89" s="100">
        <v>1614965.34</v>
      </c>
      <c r="T89" s="36"/>
      <c r="U89" s="100">
        <v>1614965.34</v>
      </c>
      <c r="V89" s="36"/>
      <c r="W89" s="100">
        <v>1614965.34</v>
      </c>
      <c r="X89" s="36"/>
      <c r="Y89" s="100">
        <v>1614965.34</v>
      </c>
      <c r="Z89" s="36"/>
      <c r="AA89" s="100">
        <v>1614965.34</v>
      </c>
      <c r="AB89" s="36"/>
      <c r="AC89" s="100">
        <v>1614965.34</v>
      </c>
      <c r="AD89" s="50"/>
      <c r="AE89" s="37">
        <v>1614965</v>
      </c>
      <c r="AF89" s="38"/>
      <c r="AG89" s="38"/>
    </row>
    <row r="90" spans="1:33" ht="55.5" thickBot="1" thickTop="1">
      <c r="A90" s="12" t="s">
        <v>89</v>
      </c>
      <c r="B90" s="12" t="s">
        <v>81</v>
      </c>
      <c r="C90" s="9" t="s">
        <v>174</v>
      </c>
      <c r="D90" s="9" t="s">
        <v>175</v>
      </c>
      <c r="E90" s="13">
        <v>39630</v>
      </c>
      <c r="F90" s="13">
        <v>39812</v>
      </c>
      <c r="G90" s="99">
        <v>0</v>
      </c>
      <c r="H90" s="101"/>
      <c r="I90" s="36">
        <v>0</v>
      </c>
      <c r="J90" s="102"/>
      <c r="K90" s="100">
        <v>520619</v>
      </c>
      <c r="L90" s="103"/>
      <c r="M90" s="100">
        <v>520619</v>
      </c>
      <c r="N90" s="102"/>
      <c r="O90" s="100">
        <v>520619</v>
      </c>
      <c r="P90" s="102"/>
      <c r="Q90" s="36">
        <v>857794</v>
      </c>
      <c r="R90" s="102"/>
      <c r="S90" s="36">
        <v>857794</v>
      </c>
      <c r="T90" s="36">
        <v>857794</v>
      </c>
      <c r="U90" s="36">
        <v>857794</v>
      </c>
      <c r="V90" s="36">
        <v>857794</v>
      </c>
      <c r="W90" s="36">
        <v>857794</v>
      </c>
      <c r="X90" s="36">
        <v>857794</v>
      </c>
      <c r="Y90" s="36">
        <v>857794</v>
      </c>
      <c r="Z90" s="36">
        <v>857794</v>
      </c>
      <c r="AA90" s="36">
        <v>857794</v>
      </c>
      <c r="AB90" s="36">
        <v>857794</v>
      </c>
      <c r="AC90" s="36">
        <v>857794</v>
      </c>
      <c r="AD90" s="96"/>
      <c r="AE90" s="37">
        <v>857793.53</v>
      </c>
      <c r="AF90" s="38"/>
      <c r="AG90" s="38"/>
    </row>
    <row r="91" spans="1:33" ht="28.5" thickBot="1" thickTop="1">
      <c r="A91" s="12" t="s">
        <v>176</v>
      </c>
      <c r="B91" s="12" t="s">
        <v>81</v>
      </c>
      <c r="C91" s="9" t="s">
        <v>177</v>
      </c>
      <c r="D91" s="9" t="s">
        <v>177</v>
      </c>
      <c r="E91" s="13">
        <v>39630</v>
      </c>
      <c r="F91" s="13">
        <v>39963</v>
      </c>
      <c r="G91" s="99">
        <v>0</v>
      </c>
      <c r="H91" s="101"/>
      <c r="I91" s="99">
        <v>0</v>
      </c>
      <c r="J91" s="99">
        <v>0</v>
      </c>
      <c r="K91" s="99">
        <v>0</v>
      </c>
      <c r="L91" s="99">
        <v>0</v>
      </c>
      <c r="M91" s="99">
        <v>0</v>
      </c>
      <c r="N91" s="99">
        <v>0</v>
      </c>
      <c r="O91" s="99">
        <v>0</v>
      </c>
      <c r="P91" s="99">
        <v>0</v>
      </c>
      <c r="Q91" s="99">
        <v>0</v>
      </c>
      <c r="R91" s="99">
        <v>0</v>
      </c>
      <c r="S91" s="99">
        <v>0</v>
      </c>
      <c r="T91" s="99">
        <v>0</v>
      </c>
      <c r="U91" s="99">
        <v>0</v>
      </c>
      <c r="V91" s="99">
        <v>0</v>
      </c>
      <c r="W91" s="99">
        <v>0</v>
      </c>
      <c r="X91" s="99">
        <v>0</v>
      </c>
      <c r="Y91" s="104">
        <v>0</v>
      </c>
      <c r="Z91" s="102"/>
      <c r="AA91" s="104">
        <v>0</v>
      </c>
      <c r="AB91" s="104">
        <v>0</v>
      </c>
      <c r="AC91" s="104">
        <v>0</v>
      </c>
      <c r="AD91" s="95"/>
      <c r="AE91" s="104">
        <v>0</v>
      </c>
      <c r="AF91" s="38"/>
      <c r="AG91" s="38"/>
    </row>
    <row r="92" spans="1:33" s="11" customFormat="1" ht="55.5" thickBot="1" thickTop="1">
      <c r="A92" s="12" t="s">
        <v>80</v>
      </c>
      <c r="B92" s="12" t="s">
        <v>81</v>
      </c>
      <c r="C92" s="9" t="s">
        <v>178</v>
      </c>
      <c r="D92" s="9" t="s">
        <v>85</v>
      </c>
      <c r="E92" s="13">
        <v>39569</v>
      </c>
      <c r="F92" s="13">
        <v>39783</v>
      </c>
      <c r="G92" s="36">
        <f>-G92</f>
        <v>0</v>
      </c>
      <c r="H92" s="36"/>
      <c r="I92" s="36">
        <f>-I92</f>
        <v>0</v>
      </c>
      <c r="J92" s="36"/>
      <c r="K92" s="36">
        <f>-K92</f>
        <v>0</v>
      </c>
      <c r="L92" s="36"/>
      <c r="M92" s="36">
        <f>-M92</f>
        <v>0</v>
      </c>
      <c r="N92" s="36"/>
      <c r="O92" s="36">
        <v>150000</v>
      </c>
      <c r="P92" s="36"/>
      <c r="Q92" s="36">
        <v>150000</v>
      </c>
      <c r="R92" s="37"/>
      <c r="S92" s="36">
        <v>150000</v>
      </c>
      <c r="T92" s="37"/>
      <c r="U92" s="36">
        <v>150000</v>
      </c>
      <c r="V92" s="37"/>
      <c r="W92" s="36">
        <v>150000</v>
      </c>
      <c r="X92" s="37"/>
      <c r="Y92" s="104">
        <v>0</v>
      </c>
      <c r="Z92" s="104">
        <v>0</v>
      </c>
      <c r="AA92" s="104">
        <v>0</v>
      </c>
      <c r="AB92" s="104">
        <v>0</v>
      </c>
      <c r="AC92" s="104">
        <v>0</v>
      </c>
      <c r="AD92" s="104">
        <v>0</v>
      </c>
      <c r="AE92" s="104">
        <v>0</v>
      </c>
      <c r="AF92" s="41"/>
      <c r="AG92" s="38"/>
    </row>
    <row r="93" spans="1:33" s="105" customFormat="1" ht="42" thickBot="1" thickTop="1">
      <c r="A93" s="56" t="s">
        <v>86</v>
      </c>
      <c r="B93" s="12" t="s">
        <v>81</v>
      </c>
      <c r="C93" s="9" t="s">
        <v>179</v>
      </c>
      <c r="D93" s="9" t="s">
        <v>88</v>
      </c>
      <c r="E93" s="13">
        <v>39508</v>
      </c>
      <c r="F93" s="13">
        <v>39994</v>
      </c>
      <c r="G93" s="46">
        <v>0</v>
      </c>
      <c r="H93" s="46"/>
      <c r="I93" s="46">
        <v>0</v>
      </c>
      <c r="J93" s="46"/>
      <c r="K93" s="46">
        <v>0</v>
      </c>
      <c r="L93" s="46"/>
      <c r="M93" s="36">
        <v>500000</v>
      </c>
      <c r="N93" s="46"/>
      <c r="O93" s="36">
        <v>500000</v>
      </c>
      <c r="P93" s="57"/>
      <c r="Q93" s="36">
        <v>500000</v>
      </c>
      <c r="R93" s="57"/>
      <c r="S93" s="37">
        <v>1000000</v>
      </c>
      <c r="T93" s="57"/>
      <c r="U93" s="37">
        <v>1000000</v>
      </c>
      <c r="V93" s="57"/>
      <c r="W93" s="37">
        <v>1774096.93</v>
      </c>
      <c r="X93" s="57"/>
      <c r="Y93" s="37">
        <v>1774096.93</v>
      </c>
      <c r="Z93" s="37"/>
      <c r="AA93" s="37">
        <v>1774096.93</v>
      </c>
      <c r="AB93" s="37"/>
      <c r="AC93" s="37">
        <v>1774096.93</v>
      </c>
      <c r="AD93" s="57"/>
      <c r="AE93" s="37">
        <v>1774096.93</v>
      </c>
      <c r="AF93" s="57"/>
      <c r="AG93" s="57"/>
    </row>
    <row r="94" spans="1:33" s="11" customFormat="1" ht="55.5" thickBot="1" thickTop="1">
      <c r="A94" s="12" t="s">
        <v>89</v>
      </c>
      <c r="B94" s="12" t="s">
        <v>81</v>
      </c>
      <c r="C94" s="106" t="s">
        <v>180</v>
      </c>
      <c r="D94" s="35" t="s">
        <v>91</v>
      </c>
      <c r="E94" s="13">
        <v>39539</v>
      </c>
      <c r="F94" s="13">
        <v>39903</v>
      </c>
      <c r="G94" s="36">
        <v>0</v>
      </c>
      <c r="H94" s="36"/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/>
      <c r="S94" s="37">
        <v>2277937.65</v>
      </c>
      <c r="T94" s="37">
        <v>2277937.65</v>
      </c>
      <c r="U94" s="37">
        <v>2277937.65</v>
      </c>
      <c r="V94" s="37">
        <v>2277937.65</v>
      </c>
      <c r="W94" s="37">
        <v>2277937.65</v>
      </c>
      <c r="X94" s="37">
        <v>2277937.65</v>
      </c>
      <c r="Y94" s="37">
        <v>2277937.65</v>
      </c>
      <c r="Z94" s="37">
        <v>2277937.65</v>
      </c>
      <c r="AA94" s="37">
        <v>2277937.65</v>
      </c>
      <c r="AB94" s="37">
        <v>2277937.65</v>
      </c>
      <c r="AC94" s="37">
        <v>2277937.65</v>
      </c>
      <c r="AD94" s="37"/>
      <c r="AE94" s="37">
        <v>2277937.65</v>
      </c>
      <c r="AF94" s="38"/>
      <c r="AG94" s="38"/>
    </row>
    <row r="95" spans="1:33" ht="55.5" thickBot="1" thickTop="1">
      <c r="A95" s="12" t="s">
        <v>176</v>
      </c>
      <c r="B95" s="12" t="s">
        <v>81</v>
      </c>
      <c r="C95" s="52" t="s">
        <v>181</v>
      </c>
      <c r="D95" s="9" t="s">
        <v>182</v>
      </c>
      <c r="E95" s="13">
        <v>39508</v>
      </c>
      <c r="F95" s="13">
        <v>39994</v>
      </c>
      <c r="G95" s="36">
        <v>0</v>
      </c>
      <c r="H95" s="102"/>
      <c r="I95" s="36">
        <v>0</v>
      </c>
      <c r="J95" s="102"/>
      <c r="K95" s="36">
        <v>268740</v>
      </c>
      <c r="L95" s="36"/>
      <c r="M95" s="36">
        <v>268740</v>
      </c>
      <c r="N95" s="36"/>
      <c r="O95" s="36">
        <v>268740</v>
      </c>
      <c r="P95" s="36"/>
      <c r="Q95" s="36">
        <v>368740</v>
      </c>
      <c r="R95" s="36"/>
      <c r="S95" s="36">
        <v>368740</v>
      </c>
      <c r="T95" s="37"/>
      <c r="U95" s="37">
        <v>1268740</v>
      </c>
      <c r="V95" s="37"/>
      <c r="W95" s="37">
        <v>3068740</v>
      </c>
      <c r="X95" s="37"/>
      <c r="Y95" s="37">
        <v>7068740</v>
      </c>
      <c r="Z95" s="37"/>
      <c r="AA95" s="37">
        <v>8268740</v>
      </c>
      <c r="AB95" s="37"/>
      <c r="AC95" s="37">
        <v>9374639</v>
      </c>
      <c r="AD95" s="37"/>
      <c r="AE95" s="37">
        <v>9374638.82</v>
      </c>
      <c r="AF95" s="41"/>
      <c r="AG95" s="38"/>
    </row>
    <row r="96" spans="1:33" ht="82.5" thickBot="1" thickTop="1">
      <c r="A96" s="12" t="s">
        <v>80</v>
      </c>
      <c r="B96" s="12" t="s">
        <v>81</v>
      </c>
      <c r="C96" s="52" t="s">
        <v>183</v>
      </c>
      <c r="D96" s="9" t="s">
        <v>184</v>
      </c>
      <c r="E96" s="13">
        <v>39508</v>
      </c>
      <c r="F96" s="13">
        <v>39965</v>
      </c>
      <c r="G96" s="36">
        <v>0</v>
      </c>
      <c r="H96" s="36"/>
      <c r="I96" s="36">
        <v>0</v>
      </c>
      <c r="J96" s="36"/>
      <c r="K96" s="36">
        <v>100000</v>
      </c>
      <c r="L96" s="36"/>
      <c r="M96" s="36">
        <v>100000</v>
      </c>
      <c r="N96" s="36"/>
      <c r="O96" s="37">
        <v>500000</v>
      </c>
      <c r="P96" s="37"/>
      <c r="Q96" s="37">
        <v>500000</v>
      </c>
      <c r="R96" s="37"/>
      <c r="S96" s="37">
        <v>1400000</v>
      </c>
      <c r="T96" s="37"/>
      <c r="U96" s="37">
        <v>1400000</v>
      </c>
      <c r="V96" s="37"/>
      <c r="W96" s="37">
        <v>2000000</v>
      </c>
      <c r="X96" s="37"/>
      <c r="Y96" s="58">
        <v>2500000</v>
      </c>
      <c r="Z96" s="37"/>
      <c r="AA96" s="58">
        <v>3546062</v>
      </c>
      <c r="AB96" s="37"/>
      <c r="AC96" s="58">
        <v>3546062</v>
      </c>
      <c r="AD96" s="37"/>
      <c r="AE96" s="58">
        <v>3546062</v>
      </c>
      <c r="AF96" s="41"/>
      <c r="AG96" s="38"/>
    </row>
    <row r="97" spans="1:33" ht="69" thickBot="1" thickTop="1">
      <c r="A97" s="12" t="s">
        <v>185</v>
      </c>
      <c r="B97" s="12" t="s">
        <v>81</v>
      </c>
      <c r="C97" s="52" t="s">
        <v>186</v>
      </c>
      <c r="D97" s="35" t="s">
        <v>187</v>
      </c>
      <c r="E97" s="13">
        <v>39539</v>
      </c>
      <c r="F97" s="13">
        <v>39965</v>
      </c>
      <c r="G97" s="36">
        <v>0</v>
      </c>
      <c r="H97" s="36"/>
      <c r="I97" s="36">
        <v>0</v>
      </c>
      <c r="J97" s="36"/>
      <c r="K97" s="37">
        <v>500000</v>
      </c>
      <c r="L97" s="37"/>
      <c r="M97" s="37">
        <v>500000</v>
      </c>
      <c r="N97" s="37"/>
      <c r="O97" s="37">
        <v>1400000</v>
      </c>
      <c r="P97" s="37"/>
      <c r="Q97" s="37">
        <v>1400000</v>
      </c>
      <c r="R97" s="37"/>
      <c r="S97" s="37">
        <v>2600000</v>
      </c>
      <c r="T97" s="37"/>
      <c r="U97" s="37">
        <v>2600000</v>
      </c>
      <c r="V97" s="37"/>
      <c r="W97" s="37">
        <v>3200000</v>
      </c>
      <c r="X97" s="37"/>
      <c r="Y97" s="37">
        <v>3600000</v>
      </c>
      <c r="Z97" s="37"/>
      <c r="AA97" s="37">
        <v>3990253.87</v>
      </c>
      <c r="AB97" s="37"/>
      <c r="AC97" s="37">
        <v>3990253.87</v>
      </c>
      <c r="AD97" s="37"/>
      <c r="AE97" s="37">
        <v>3990253.87</v>
      </c>
      <c r="AF97" s="38"/>
      <c r="AG97" s="38"/>
    </row>
    <row r="98" spans="1:33" ht="42" thickBot="1" thickTop="1">
      <c r="A98" s="12" t="s">
        <v>185</v>
      </c>
      <c r="B98" s="12" t="s">
        <v>81</v>
      </c>
      <c r="C98" s="52" t="s">
        <v>188</v>
      </c>
      <c r="D98" s="9" t="s">
        <v>189</v>
      </c>
      <c r="E98" s="13">
        <v>39630</v>
      </c>
      <c r="F98" s="13">
        <v>39994</v>
      </c>
      <c r="G98" s="20">
        <v>0</v>
      </c>
      <c r="H98" s="20"/>
      <c r="I98" s="20">
        <v>0</v>
      </c>
      <c r="J98" s="20"/>
      <c r="K98" s="20">
        <v>0</v>
      </c>
      <c r="L98" s="20"/>
      <c r="M98" s="20">
        <v>100000</v>
      </c>
      <c r="N98" s="20"/>
      <c r="O98" s="20">
        <v>100000</v>
      </c>
      <c r="P98" s="20"/>
      <c r="Q98" s="20">
        <v>500000</v>
      </c>
      <c r="R98" s="20"/>
      <c r="S98" s="20">
        <v>500000</v>
      </c>
      <c r="T98" s="22"/>
      <c r="U98" s="20">
        <v>500000</v>
      </c>
      <c r="V98" s="22"/>
      <c r="W98" s="22">
        <v>800000</v>
      </c>
      <c r="X98" s="22"/>
      <c r="Y98" s="24">
        <v>0</v>
      </c>
      <c r="Z98" s="22"/>
      <c r="AA98" s="24">
        <v>0</v>
      </c>
      <c r="AB98" s="22"/>
      <c r="AC98" s="24">
        <v>0</v>
      </c>
      <c r="AD98" s="22"/>
      <c r="AE98" s="24">
        <v>0</v>
      </c>
      <c r="AF98" s="27"/>
      <c r="AG98" s="27"/>
    </row>
    <row r="99" spans="1:33" s="34" customFormat="1" ht="15" thickBot="1" thickTop="1">
      <c r="A99" s="62"/>
      <c r="B99" s="63"/>
      <c r="C99" s="107"/>
      <c r="D99" s="84"/>
      <c r="E99" s="65"/>
      <c r="F99" s="65"/>
      <c r="G99" s="33">
        <f>SUM(G89:G98)</f>
        <v>0</v>
      </c>
      <c r="H99" s="33">
        <f aca="true" t="shared" si="15" ref="H99:AG99">SUM(H89:H98)</f>
        <v>0</v>
      </c>
      <c r="I99" s="33">
        <f t="shared" si="15"/>
        <v>0</v>
      </c>
      <c r="J99" s="33">
        <f t="shared" si="15"/>
        <v>0</v>
      </c>
      <c r="K99" s="33">
        <f t="shared" si="15"/>
        <v>0</v>
      </c>
      <c r="L99" s="33">
        <f t="shared" si="15"/>
        <v>0</v>
      </c>
      <c r="M99" s="33">
        <f t="shared" si="15"/>
        <v>0</v>
      </c>
      <c r="N99" s="33">
        <f t="shared" si="15"/>
        <v>0</v>
      </c>
      <c r="O99" s="33">
        <f t="shared" si="15"/>
        <v>5054324.34</v>
      </c>
      <c r="P99" s="33">
        <f t="shared" si="15"/>
        <v>0</v>
      </c>
      <c r="Q99" s="33">
        <f t="shared" si="15"/>
        <v>5891499.34</v>
      </c>
      <c r="R99" s="33">
        <f t="shared" si="15"/>
        <v>0</v>
      </c>
      <c r="S99" s="33">
        <f t="shared" si="15"/>
        <v>10769436.99</v>
      </c>
      <c r="T99" s="33">
        <f t="shared" si="15"/>
        <v>3135731.65</v>
      </c>
      <c r="U99" s="33">
        <f t="shared" si="15"/>
        <v>11669436.99</v>
      </c>
      <c r="V99" s="33">
        <f t="shared" si="15"/>
        <v>3135731.65</v>
      </c>
      <c r="W99" s="33">
        <f t="shared" si="15"/>
        <v>15743533.92</v>
      </c>
      <c r="X99" s="33">
        <f t="shared" si="15"/>
        <v>3135731.65</v>
      </c>
      <c r="Y99" s="33">
        <f t="shared" si="15"/>
        <v>19693533.92</v>
      </c>
      <c r="Z99" s="33">
        <f t="shared" si="15"/>
        <v>3135731.65</v>
      </c>
      <c r="AA99" s="33">
        <f t="shared" si="15"/>
        <v>22329849.790000003</v>
      </c>
      <c r="AB99" s="33">
        <f t="shared" si="15"/>
        <v>3135731.65</v>
      </c>
      <c r="AC99" s="33">
        <f t="shared" si="15"/>
        <v>23435748.790000003</v>
      </c>
      <c r="AD99" s="33">
        <f t="shared" si="15"/>
        <v>0</v>
      </c>
      <c r="AE99" s="33">
        <f t="shared" si="15"/>
        <v>23435747.8</v>
      </c>
      <c r="AF99" s="33">
        <f t="shared" si="15"/>
        <v>0</v>
      </c>
      <c r="AG99" s="33">
        <f t="shared" si="15"/>
        <v>0</v>
      </c>
    </row>
    <row r="100" spans="1:33" ht="15" thickBot="1" thickTop="1">
      <c r="A100" s="12"/>
      <c r="B100" s="12"/>
      <c r="C100" s="52"/>
      <c r="D100" s="9"/>
      <c r="E100" s="13"/>
      <c r="F100" s="13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50"/>
      <c r="AD100" s="50"/>
      <c r="AE100" s="37"/>
      <c r="AF100" s="38"/>
      <c r="AG100" s="38"/>
    </row>
    <row r="101" spans="1:33" ht="55.5" thickBot="1" thickTop="1">
      <c r="A101" s="12" t="s">
        <v>96</v>
      </c>
      <c r="B101" s="12" t="s">
        <v>97</v>
      </c>
      <c r="C101" s="52" t="s">
        <v>190</v>
      </c>
      <c r="D101" s="9" t="s">
        <v>191</v>
      </c>
      <c r="E101" s="13">
        <v>39630</v>
      </c>
      <c r="F101" s="13">
        <v>39782</v>
      </c>
      <c r="G101" s="36" t="s">
        <v>192</v>
      </c>
      <c r="H101" s="36"/>
      <c r="I101" s="36" t="s">
        <v>192</v>
      </c>
      <c r="J101" s="36"/>
      <c r="K101" s="36" t="s">
        <v>140</v>
      </c>
      <c r="L101" s="36"/>
      <c r="M101" s="36">
        <v>10000</v>
      </c>
      <c r="N101" s="36"/>
      <c r="O101" s="37">
        <v>10000</v>
      </c>
      <c r="P101" s="36"/>
      <c r="Q101" s="36">
        <v>210000</v>
      </c>
      <c r="R101" s="36"/>
      <c r="S101" s="36">
        <v>210000</v>
      </c>
      <c r="T101" s="36"/>
      <c r="U101" s="36">
        <v>210000</v>
      </c>
      <c r="V101" s="36"/>
      <c r="W101" s="36">
        <v>210000</v>
      </c>
      <c r="X101" s="36"/>
      <c r="Y101" s="36">
        <v>420141</v>
      </c>
      <c r="Z101" s="36"/>
      <c r="AA101" s="36">
        <v>420141</v>
      </c>
      <c r="AB101" s="36"/>
      <c r="AC101" s="36">
        <v>420141</v>
      </c>
      <c r="AD101" s="50"/>
      <c r="AE101" s="37">
        <v>420141</v>
      </c>
      <c r="AF101" s="38"/>
      <c r="AG101" s="38"/>
    </row>
    <row r="102" spans="1:33" ht="55.5" thickBot="1" thickTop="1">
      <c r="A102" s="12" t="s">
        <v>96</v>
      </c>
      <c r="B102" s="12" t="s">
        <v>97</v>
      </c>
      <c r="C102" s="52" t="s">
        <v>193</v>
      </c>
      <c r="D102" s="9" t="s">
        <v>194</v>
      </c>
      <c r="E102" s="13">
        <v>39630</v>
      </c>
      <c r="F102" s="13">
        <v>39782</v>
      </c>
      <c r="G102" s="36">
        <v>10000</v>
      </c>
      <c r="H102" s="36"/>
      <c r="I102" s="36">
        <v>10000</v>
      </c>
      <c r="J102" s="36"/>
      <c r="K102" s="36">
        <v>120000</v>
      </c>
      <c r="L102" s="36"/>
      <c r="M102" s="36">
        <v>200000</v>
      </c>
      <c r="N102" s="36"/>
      <c r="O102" s="37">
        <v>314638.12</v>
      </c>
      <c r="P102" s="36"/>
      <c r="Q102" s="37">
        <v>314638.12</v>
      </c>
      <c r="R102" s="36"/>
      <c r="S102" s="37">
        <v>314638.12</v>
      </c>
      <c r="T102" s="36"/>
      <c r="U102" s="37">
        <v>314638.12</v>
      </c>
      <c r="V102" s="36"/>
      <c r="W102" s="37">
        <v>314638.12</v>
      </c>
      <c r="X102" s="36"/>
      <c r="Y102" s="37">
        <v>314638.12</v>
      </c>
      <c r="Z102" s="36"/>
      <c r="AA102" s="37">
        <v>314638.12</v>
      </c>
      <c r="AB102" s="36"/>
      <c r="AC102" s="37">
        <v>314638.12</v>
      </c>
      <c r="AD102" s="50"/>
      <c r="AE102" s="37">
        <v>314638.12</v>
      </c>
      <c r="AF102" s="38"/>
      <c r="AG102" s="38"/>
    </row>
    <row r="103" spans="1:33" ht="55.5" thickBot="1" thickTop="1">
      <c r="A103" s="12" t="s">
        <v>96</v>
      </c>
      <c r="B103" s="12" t="s">
        <v>97</v>
      </c>
      <c r="C103" s="52" t="s">
        <v>100</v>
      </c>
      <c r="D103" s="9" t="s">
        <v>195</v>
      </c>
      <c r="E103" s="13">
        <v>39630</v>
      </c>
      <c r="F103" s="13">
        <v>39782</v>
      </c>
      <c r="G103" s="36">
        <v>450000</v>
      </c>
      <c r="H103" s="36"/>
      <c r="I103" s="36">
        <v>450000</v>
      </c>
      <c r="J103" s="36"/>
      <c r="K103" s="36">
        <v>500000</v>
      </c>
      <c r="L103" s="36"/>
      <c r="M103" s="36">
        <v>500000</v>
      </c>
      <c r="N103" s="36"/>
      <c r="O103" s="37">
        <v>500244.56</v>
      </c>
      <c r="P103" s="36"/>
      <c r="Q103" s="37">
        <v>500244.56</v>
      </c>
      <c r="R103" s="36"/>
      <c r="S103" s="37">
        <v>500244.56</v>
      </c>
      <c r="T103" s="36"/>
      <c r="U103" s="37">
        <v>500244.56</v>
      </c>
      <c r="V103" s="36"/>
      <c r="W103" s="37">
        <v>500244.56</v>
      </c>
      <c r="X103" s="36"/>
      <c r="Y103" s="37">
        <v>500244.56</v>
      </c>
      <c r="Z103" s="36"/>
      <c r="AA103" s="37">
        <v>500244.56</v>
      </c>
      <c r="AB103" s="36"/>
      <c r="AC103" s="37">
        <v>500244.56</v>
      </c>
      <c r="AD103" s="50"/>
      <c r="AE103" s="37">
        <v>500244.56</v>
      </c>
      <c r="AF103" s="38"/>
      <c r="AG103" s="38"/>
    </row>
    <row r="104" spans="1:33" ht="109.5" thickBot="1" thickTop="1">
      <c r="A104" s="12" t="s">
        <v>102</v>
      </c>
      <c r="B104" s="12" t="s">
        <v>97</v>
      </c>
      <c r="C104" s="52" t="s">
        <v>196</v>
      </c>
      <c r="D104" s="9" t="s">
        <v>197</v>
      </c>
      <c r="E104" s="13">
        <v>39692</v>
      </c>
      <c r="F104" s="13">
        <v>39844</v>
      </c>
      <c r="G104" s="36" t="s">
        <v>198</v>
      </c>
      <c r="H104" s="36"/>
      <c r="I104" s="36" t="s">
        <v>198</v>
      </c>
      <c r="J104" s="36"/>
      <c r="K104" s="36">
        <v>100000</v>
      </c>
      <c r="L104" s="36"/>
      <c r="M104" s="36">
        <v>100000</v>
      </c>
      <c r="N104" s="36"/>
      <c r="O104" s="36">
        <v>100000</v>
      </c>
      <c r="P104" s="36"/>
      <c r="Q104" s="36">
        <v>220000</v>
      </c>
      <c r="R104" s="36"/>
      <c r="S104" s="36">
        <v>220000</v>
      </c>
      <c r="T104" s="36"/>
      <c r="U104" s="36">
        <v>363587</v>
      </c>
      <c r="V104" s="36"/>
      <c r="W104" s="36">
        <v>363587</v>
      </c>
      <c r="X104" s="36"/>
      <c r="Y104" s="36">
        <v>363587</v>
      </c>
      <c r="Z104" s="36"/>
      <c r="AA104" s="36">
        <v>363587</v>
      </c>
      <c r="AB104" s="36"/>
      <c r="AC104" s="36">
        <v>363587</v>
      </c>
      <c r="AD104" s="50"/>
      <c r="AE104" s="37">
        <v>363587.36</v>
      </c>
      <c r="AF104" s="38"/>
      <c r="AG104" s="38"/>
    </row>
    <row r="105" spans="1:33" s="34" customFormat="1" ht="15" thickBot="1" thickTop="1">
      <c r="A105" s="62"/>
      <c r="B105" s="63"/>
      <c r="C105" s="84"/>
      <c r="D105" s="84"/>
      <c r="E105" s="65"/>
      <c r="F105" s="65"/>
      <c r="G105" s="33">
        <f>SUM(G101:G104)</f>
        <v>460000</v>
      </c>
      <c r="H105" s="33">
        <f aca="true" t="shared" si="16" ref="H105:AG105">SUM(H101:H104)</f>
        <v>0</v>
      </c>
      <c r="I105" s="33">
        <f>SUM(I101:I104)</f>
        <v>460000</v>
      </c>
      <c r="J105" s="33">
        <f t="shared" si="16"/>
        <v>0</v>
      </c>
      <c r="K105" s="33">
        <f>SUM(K101:K104)</f>
        <v>720000</v>
      </c>
      <c r="L105" s="33">
        <f t="shared" si="16"/>
        <v>0</v>
      </c>
      <c r="M105" s="33">
        <f>SUM(M101:M104)</f>
        <v>810000</v>
      </c>
      <c r="N105" s="33">
        <f t="shared" si="16"/>
        <v>0</v>
      </c>
      <c r="O105" s="33">
        <f>SUM(O101:O104)</f>
        <v>924882.6799999999</v>
      </c>
      <c r="P105" s="33">
        <f t="shared" si="16"/>
        <v>0</v>
      </c>
      <c r="Q105" s="33">
        <f>SUM(Q101:Q104)</f>
        <v>1244882.68</v>
      </c>
      <c r="R105" s="33">
        <f t="shared" si="16"/>
        <v>0</v>
      </c>
      <c r="S105" s="33">
        <f>SUM(S101:S104)</f>
        <v>1244882.68</v>
      </c>
      <c r="T105" s="33">
        <f t="shared" si="16"/>
        <v>0</v>
      </c>
      <c r="U105" s="33">
        <f>SUM(U101:U104)</f>
        <v>1388469.68</v>
      </c>
      <c r="V105" s="33">
        <f t="shared" si="16"/>
        <v>0</v>
      </c>
      <c r="W105" s="33">
        <f>SUM(W101:W104)</f>
        <v>1388469.68</v>
      </c>
      <c r="X105" s="33">
        <f t="shared" si="16"/>
        <v>0</v>
      </c>
      <c r="Y105" s="33">
        <f>SUM(Y101:Y104)</f>
        <v>1598610.68</v>
      </c>
      <c r="Z105" s="33">
        <f t="shared" si="16"/>
        <v>0</v>
      </c>
      <c r="AA105" s="33">
        <f>SUM(AA101:AA104)</f>
        <v>1598610.68</v>
      </c>
      <c r="AB105" s="33">
        <f t="shared" si="16"/>
        <v>0</v>
      </c>
      <c r="AC105" s="33">
        <f>SUM(AC101:AC104)</f>
        <v>1598610.68</v>
      </c>
      <c r="AD105" s="33">
        <f t="shared" si="16"/>
        <v>0</v>
      </c>
      <c r="AE105" s="33">
        <f>SUM(AE101:AE104)</f>
        <v>1598611.04</v>
      </c>
      <c r="AF105" s="33">
        <f t="shared" si="16"/>
        <v>0</v>
      </c>
      <c r="AG105" s="33">
        <f t="shared" si="16"/>
        <v>0</v>
      </c>
    </row>
    <row r="106" spans="1:33" ht="15" thickBot="1" thickTop="1">
      <c r="A106" s="12"/>
      <c r="B106" s="12"/>
      <c r="C106" s="9"/>
      <c r="D106" s="9"/>
      <c r="E106" s="13"/>
      <c r="F106" s="13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61"/>
      <c r="AD106" s="61"/>
      <c r="AE106" s="22"/>
      <c r="AF106" s="27"/>
      <c r="AG106" s="27"/>
    </row>
    <row r="107" spans="1:33" ht="15" thickBot="1" thickTop="1">
      <c r="A107" s="69" t="s">
        <v>199</v>
      </c>
      <c r="B107" s="70"/>
      <c r="C107" s="70"/>
      <c r="D107" s="70"/>
      <c r="E107" s="70"/>
      <c r="F107" s="70"/>
      <c r="G107" s="71">
        <f>G81+G87+G99+G105+G72</f>
        <v>0</v>
      </c>
      <c r="H107" s="71">
        <f>H62+H65+H74+H86+H94+H99+H102+H105</f>
        <v>0</v>
      </c>
      <c r="I107" s="71">
        <f>I81+I87+I99+I105+I72</f>
        <v>0</v>
      </c>
      <c r="J107" s="71">
        <f aca="true" t="shared" si="17" ref="J107:AD107">J81+J87+J99+J105</f>
        <v>0</v>
      </c>
      <c r="K107" s="71">
        <f>K81+K87+K99+K105+K72</f>
        <v>0</v>
      </c>
      <c r="L107" s="71">
        <f t="shared" si="17"/>
        <v>0</v>
      </c>
      <c r="M107" s="71">
        <f>M81+M87+M99+M105+M72</f>
        <v>0</v>
      </c>
      <c r="N107" s="71">
        <f t="shared" si="17"/>
        <v>0</v>
      </c>
      <c r="O107" s="71">
        <f>O81+O87+O99+O105+O72</f>
        <v>9293459.02</v>
      </c>
      <c r="P107" s="71">
        <f t="shared" si="17"/>
        <v>0</v>
      </c>
      <c r="Q107" s="71">
        <f>Q81+Q87+Q99+Q105+Q72</f>
        <v>13650634.02</v>
      </c>
      <c r="R107" s="71">
        <f t="shared" si="17"/>
        <v>0</v>
      </c>
      <c r="S107" s="71">
        <f>S81+S87+S99+S105+S72</f>
        <v>19020561.67</v>
      </c>
      <c r="T107" s="71">
        <f t="shared" si="17"/>
        <v>3135731.65</v>
      </c>
      <c r="U107" s="71">
        <f>U81+U87+U99+U105+U72</f>
        <v>20914148.67</v>
      </c>
      <c r="V107" s="71">
        <f t="shared" si="17"/>
        <v>4066973.65</v>
      </c>
      <c r="W107" s="71">
        <f>W81+W87+W99+W105+W72</f>
        <v>25910044.13</v>
      </c>
      <c r="X107" s="71">
        <f t="shared" si="17"/>
        <v>4066973.65</v>
      </c>
      <c r="Y107" s="71">
        <f>Y81+Y87+Y99+Y105+Y72</f>
        <v>32788253.770000003</v>
      </c>
      <c r="Z107" s="71">
        <f t="shared" si="17"/>
        <v>4066973.65</v>
      </c>
      <c r="AA107" s="71">
        <f>AA81+AA87+AA99+AA105+AA72</f>
        <v>35649569.64</v>
      </c>
      <c r="AB107" s="71">
        <f t="shared" si="17"/>
        <v>4066973.65</v>
      </c>
      <c r="AC107" s="71">
        <f>AC81+AC87+AC99+AC105+AC72</f>
        <v>38118095.50000001</v>
      </c>
      <c r="AD107" s="71">
        <f t="shared" si="17"/>
        <v>0</v>
      </c>
      <c r="AE107" s="71">
        <f>AE81+AE87+AE99+AE105+AE72</f>
        <v>38118094.62</v>
      </c>
      <c r="AF107" s="71">
        <f>AF62+AF65+AF74+AF86+AF94+AF99+AF102+AF105</f>
        <v>0</v>
      </c>
      <c r="AG107" s="71">
        <f>AG62+AG65+AG74+AG86+AG94+AG99+AG102+AG105</f>
        <v>0</v>
      </c>
    </row>
    <row r="108" spans="1:33" ht="15" thickBot="1" thickTop="1">
      <c r="A108" s="12"/>
      <c r="B108" s="12"/>
      <c r="C108" s="9"/>
      <c r="D108" s="9"/>
      <c r="E108" s="13"/>
      <c r="F108" s="13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87"/>
      <c r="AD108" s="87"/>
      <c r="AE108" s="15"/>
      <c r="AF108" s="17"/>
      <c r="AG108" s="17"/>
    </row>
    <row r="109" spans="1:33" ht="15" thickBot="1" thickTop="1">
      <c r="A109" s="12"/>
      <c r="B109" s="12"/>
      <c r="C109" s="9"/>
      <c r="D109" s="9"/>
      <c r="E109" s="13"/>
      <c r="F109" s="13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50"/>
      <c r="AD109" s="50"/>
      <c r="AE109" s="37"/>
      <c r="AF109" s="38"/>
      <c r="AG109" s="38"/>
    </row>
    <row r="110" spans="1:33" ht="15" thickBot="1" thickTop="1">
      <c r="A110" s="12"/>
      <c r="B110" s="12"/>
      <c r="C110" s="9"/>
      <c r="D110" s="9"/>
      <c r="E110" s="13"/>
      <c r="F110" s="13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50"/>
      <c r="AD110" s="50"/>
      <c r="AE110" s="37"/>
      <c r="AF110" s="38"/>
      <c r="AG110" s="38"/>
    </row>
    <row r="111" spans="1:33" ht="15" thickBot="1" thickTop="1">
      <c r="A111" s="12"/>
      <c r="B111" s="12"/>
      <c r="C111" s="9"/>
      <c r="D111" s="9"/>
      <c r="E111" s="13"/>
      <c r="F111" s="13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50"/>
      <c r="AD111" s="50"/>
      <c r="AE111" s="37"/>
      <c r="AF111" s="38"/>
      <c r="AG111" s="38"/>
    </row>
    <row r="112" spans="1:33" ht="15" thickBot="1" thickTop="1">
      <c r="A112" s="12"/>
      <c r="B112" s="12"/>
      <c r="C112" s="9"/>
      <c r="D112" s="9"/>
      <c r="E112" s="13"/>
      <c r="F112" s="13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50"/>
      <c r="AD112" s="50"/>
      <c r="AE112" s="37"/>
      <c r="AF112" s="38"/>
      <c r="AG112" s="38"/>
    </row>
    <row r="113" spans="1:33" ht="15" thickBot="1" thickTop="1">
      <c r="A113" s="12"/>
      <c r="B113" s="12"/>
      <c r="C113" s="9"/>
      <c r="D113" s="9"/>
      <c r="E113" s="13"/>
      <c r="F113" s="13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50"/>
      <c r="AD113" s="50"/>
      <c r="AE113" s="37"/>
      <c r="AF113" s="38"/>
      <c r="AG113" s="38"/>
    </row>
    <row r="114" spans="1:33" ht="15" thickBot="1" thickTop="1">
      <c r="A114" s="12"/>
      <c r="B114" s="12"/>
      <c r="C114" s="9"/>
      <c r="D114" s="9"/>
      <c r="E114" s="13"/>
      <c r="F114" s="13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50"/>
      <c r="AD114" s="50"/>
      <c r="AE114" s="37"/>
      <c r="AF114" s="38"/>
      <c r="AG114" s="38"/>
    </row>
    <row r="115" spans="1:33" ht="15" thickBot="1" thickTop="1">
      <c r="A115" s="12"/>
      <c r="B115" s="12"/>
      <c r="C115" s="9"/>
      <c r="D115" s="9"/>
      <c r="E115" s="13"/>
      <c r="F115" s="13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50"/>
      <c r="AD115" s="50"/>
      <c r="AE115" s="37"/>
      <c r="AF115" s="38"/>
      <c r="AG115" s="38"/>
    </row>
    <row r="116" spans="1:33" ht="15" thickBot="1" thickTop="1">
      <c r="A116" s="12"/>
      <c r="B116" s="12"/>
      <c r="C116" s="9"/>
      <c r="D116" s="9"/>
      <c r="E116" s="13"/>
      <c r="F116" s="13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50"/>
      <c r="AD116" s="50"/>
      <c r="AE116" s="37"/>
      <c r="AF116" s="38"/>
      <c r="AG116" s="38"/>
    </row>
    <row r="117" spans="1:33" ht="15" thickBot="1" thickTop="1">
      <c r="A117" s="12"/>
      <c r="B117" s="12"/>
      <c r="C117" s="9"/>
      <c r="D117" s="9"/>
      <c r="E117" s="13"/>
      <c r="F117" s="13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50"/>
      <c r="AD117" s="50"/>
      <c r="AE117" s="37"/>
      <c r="AF117" s="38"/>
      <c r="AG117" s="38"/>
    </row>
    <row r="118" spans="1:33" ht="15" thickBot="1" thickTop="1">
      <c r="A118" s="12"/>
      <c r="B118" s="12"/>
      <c r="C118" s="9"/>
      <c r="D118" s="9"/>
      <c r="E118" s="13"/>
      <c r="F118" s="13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50"/>
      <c r="AD118" s="50"/>
      <c r="AE118" s="37"/>
      <c r="AF118" s="38"/>
      <c r="AG118" s="38"/>
    </row>
    <row r="119" ht="14.25" thickTop="1">
      <c r="AE119" s="108"/>
    </row>
    <row r="120" ht="13.5">
      <c r="AE120" s="110"/>
    </row>
    <row r="121" ht="13.5">
      <c r="AE121" s="110"/>
    </row>
  </sheetData>
  <sheetProtection/>
  <mergeCells count="9">
    <mergeCell ref="A69:C69"/>
    <mergeCell ref="A70:C70"/>
    <mergeCell ref="A107:F107"/>
    <mergeCell ref="A1:AG1"/>
    <mergeCell ref="A2:AG2"/>
    <mergeCell ref="A4:B4"/>
    <mergeCell ref="A46:F46"/>
    <mergeCell ref="A49:C49"/>
    <mergeCell ref="A68:F68"/>
  </mergeCells>
  <printOptions/>
  <pageMargins left="0.1968503937007874" right="0.1968503937007874" top="0.34" bottom="0.2" header="0.2" footer="0.15"/>
  <pageSetup fitToHeight="6" horizontalDpi="600" verticalDpi="600" orientation="landscape" scale="64" r:id="rId1"/>
  <rowBreaks count="7" manualBreakCount="7">
    <brk id="15" max="32" man="1"/>
    <brk id="26" max="32" man="1"/>
    <brk id="34" max="32" man="1"/>
    <brk id="48" max="32" man="1"/>
    <brk id="68" max="32" man="1"/>
    <brk id="88" max="32" man="1"/>
    <brk id="100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ndejager</dc:creator>
  <cp:keywords/>
  <dc:description/>
  <cp:lastModifiedBy>ndejager</cp:lastModifiedBy>
  <cp:lastPrinted>2009-04-29T14:14:24Z</cp:lastPrinted>
  <dcterms:created xsi:type="dcterms:W3CDTF">2009-04-29T14:13:01Z</dcterms:created>
  <dcterms:modified xsi:type="dcterms:W3CDTF">2009-04-29T14:14:28Z</dcterms:modified>
  <cp:category/>
  <cp:version/>
  <cp:contentType/>
  <cp:contentStatus/>
</cp:coreProperties>
</file>